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2\"/>
    </mc:Choice>
  </mc:AlternateContent>
  <xr:revisionPtr revIDLastSave="0" documentId="13_ncr:1_{6EDBFD4D-082C-43F6-919B-6C583AC005EB}" xr6:coauthVersionLast="43" xr6:coauthVersionMax="43" xr10:uidLastSave="{00000000-0000-0000-0000-000000000000}"/>
  <bookViews>
    <workbookView xWindow="-120" yWindow="-120" windowWidth="29040" windowHeight="15840" tabRatio="837" xr2:uid="{00000000-000D-0000-FFFF-FFFF00000000}"/>
  </bookViews>
  <sheets>
    <sheet name="Planilha1" sheetId="54" r:id="rId1"/>
    <sheet name="Planilha2" sheetId="55" r:id="rId2"/>
    <sheet name="Planilha3" sheetId="56" r:id="rId3"/>
    <sheet name="Planilha4" sheetId="44" r:id="rId4"/>
    <sheet name="Planilha5" sheetId="45" r:id="rId5"/>
    <sheet name="Planilha6" sheetId="47" r:id="rId6"/>
    <sheet name="Norte" sheetId="48" r:id="rId7"/>
    <sheet name="Leste" sheetId="49" r:id="rId8"/>
    <sheet name="Oeste" sheetId="50" r:id="rId9"/>
    <sheet name="Sul" sheetId="51" r:id="rId10"/>
  </sheets>
  <definedNames>
    <definedName name="Datas">OFFSET(Planilha5!$E$4,1,0,COUNT(Planilha5!$E:$E),1)</definedName>
    <definedName name="Vendas">OFFSET(Planilha5!$G$4,1,0,COUNT(Planilha5!$E:$E),1)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56" l="1"/>
  <c r="G7" i="56"/>
  <c r="G6" i="56"/>
  <c r="G5" i="56"/>
  <c r="B12" i="55" l="1"/>
  <c r="D8" i="54"/>
  <c r="D10" i="54"/>
  <c r="C14" i="54"/>
  <c r="C12" i="54" l="1"/>
  <c r="H5" i="48" l="1"/>
  <c r="H6" i="48"/>
  <c r="H7" i="48"/>
  <c r="P7" i="48" s="1"/>
  <c r="H8" i="48"/>
  <c r="H9" i="48"/>
  <c r="H10" i="48"/>
  <c r="H11" i="48"/>
  <c r="H12" i="48"/>
  <c r="H16" i="48" s="1"/>
  <c r="H13" i="48"/>
  <c r="H14" i="48"/>
  <c r="H15" i="48"/>
  <c r="P15" i="48" s="1"/>
  <c r="H5" i="51"/>
  <c r="H6" i="51"/>
  <c r="H7" i="51"/>
  <c r="H8" i="51"/>
  <c r="P8" i="51" s="1"/>
  <c r="H9" i="51"/>
  <c r="H10" i="51"/>
  <c r="H11" i="51"/>
  <c r="H12" i="51"/>
  <c r="P12" i="51" s="1"/>
  <c r="H13" i="51"/>
  <c r="H14" i="51"/>
  <c r="H15" i="51"/>
  <c r="H16" i="51"/>
  <c r="H5" i="50"/>
  <c r="H6" i="50"/>
  <c r="H7" i="50"/>
  <c r="H8" i="50"/>
  <c r="H9" i="50"/>
  <c r="H10" i="50"/>
  <c r="H11" i="50"/>
  <c r="H12" i="50"/>
  <c r="H13" i="50"/>
  <c r="H14" i="50"/>
  <c r="H15" i="50"/>
  <c r="H5" i="49"/>
  <c r="H6" i="49"/>
  <c r="H7" i="49"/>
  <c r="H8" i="49"/>
  <c r="H9" i="49"/>
  <c r="H10" i="49"/>
  <c r="H11" i="49"/>
  <c r="H12" i="49"/>
  <c r="H13" i="49"/>
  <c r="H14" i="49"/>
  <c r="H15" i="49"/>
  <c r="O5" i="48"/>
  <c r="O6" i="48"/>
  <c r="O7" i="48"/>
  <c r="O8" i="48"/>
  <c r="O9" i="48"/>
  <c r="P9" i="48" s="1"/>
  <c r="O10" i="48"/>
  <c r="P10" i="48" s="1"/>
  <c r="O11" i="48"/>
  <c r="O12" i="48"/>
  <c r="O13" i="48"/>
  <c r="P13" i="48" s="1"/>
  <c r="O14" i="48"/>
  <c r="O15" i="48"/>
  <c r="O5" i="51"/>
  <c r="O6" i="51"/>
  <c r="O7" i="51"/>
  <c r="P7" i="51" s="1"/>
  <c r="O8" i="51"/>
  <c r="O9" i="51"/>
  <c r="P9" i="51" s="1"/>
  <c r="O10" i="51"/>
  <c r="O11" i="51"/>
  <c r="P11" i="51" s="1"/>
  <c r="O12" i="51"/>
  <c r="O13" i="51"/>
  <c r="P13" i="51" s="1"/>
  <c r="O14" i="51"/>
  <c r="O15" i="51"/>
  <c r="P15" i="51" s="1"/>
  <c r="O5" i="50"/>
  <c r="O6" i="50"/>
  <c r="O7" i="50"/>
  <c r="P7" i="50" s="1"/>
  <c r="O8" i="50"/>
  <c r="P8" i="50" s="1"/>
  <c r="O9" i="50"/>
  <c r="O10" i="50"/>
  <c r="O11" i="50"/>
  <c r="O12" i="50"/>
  <c r="O13" i="50"/>
  <c r="O14" i="50"/>
  <c r="O15" i="50"/>
  <c r="O5" i="49"/>
  <c r="O6" i="49"/>
  <c r="O7" i="49"/>
  <c r="P7" i="49" s="1"/>
  <c r="O8" i="49"/>
  <c r="O9" i="49"/>
  <c r="P9" i="49" s="1"/>
  <c r="O10" i="49"/>
  <c r="O11" i="49"/>
  <c r="P11" i="49" s="1"/>
  <c r="O12" i="49"/>
  <c r="P12" i="49" s="1"/>
  <c r="O13" i="49"/>
  <c r="P13" i="49" s="1"/>
  <c r="O14" i="49"/>
  <c r="O15" i="49"/>
  <c r="P15" i="49" s="1"/>
  <c r="P11" i="48"/>
  <c r="P11" i="50"/>
  <c r="P5" i="48"/>
  <c r="P8" i="48"/>
  <c r="P10" i="50"/>
  <c r="P13" i="50"/>
  <c r="P6" i="49"/>
  <c r="P14" i="49"/>
  <c r="E6" i="47"/>
  <c r="P14" i="51" l="1"/>
  <c r="P10" i="51"/>
  <c r="P6" i="51"/>
  <c r="O16" i="49"/>
  <c r="P14" i="48"/>
  <c r="P12" i="48"/>
  <c r="P6" i="48"/>
  <c r="P16" i="48" s="1"/>
  <c r="P10" i="49"/>
  <c r="P8" i="49"/>
  <c r="H16" i="50"/>
  <c r="O16" i="51"/>
  <c r="P14" i="50"/>
  <c r="P12" i="50"/>
  <c r="P6" i="50"/>
  <c r="O16" i="50"/>
  <c r="P15" i="50"/>
  <c r="P5" i="50"/>
  <c r="P9" i="50"/>
  <c r="O16" i="48"/>
  <c r="P5" i="49"/>
  <c r="P16" i="49" s="1"/>
  <c r="P5" i="51"/>
  <c r="H16" i="49"/>
  <c r="E10" i="47"/>
  <c r="E8" i="47"/>
  <c r="P16" i="51" l="1"/>
  <c r="P16" i="50"/>
  <c r="C8" i="45"/>
  <c r="C7" i="45"/>
  <c r="C6" i="45"/>
  <c r="C5" i="45"/>
  <c r="C4" i="45"/>
  <c r="J4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D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Posição do Departamento:</t>
        </r>
        <r>
          <rPr>
            <sz val="9"/>
            <color indexed="81"/>
            <rFont val="Tahoma"/>
            <family val="2"/>
          </rPr>
          <t xml:space="preserve">
Obtenha aqui a posição (linha) onde o departamento escolhido se encontra na lista de departamentos.</t>
        </r>
      </text>
    </comment>
    <comment ref="D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Posição do Mês:</t>
        </r>
        <r>
          <rPr>
            <sz val="9"/>
            <color indexed="81"/>
            <rFont val="Tahoma"/>
            <family val="2"/>
          </rPr>
          <t xml:space="preserve">
Obtenha aqui a posição (coluna) onde o mês escolhido se encontra na lista de meses.</t>
        </r>
      </text>
    </comment>
    <comment ref="C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Cálculo em etapas:</t>
        </r>
        <r>
          <rPr>
            <sz val="9"/>
            <color indexed="81"/>
            <rFont val="Tahoma"/>
            <family val="2"/>
          </rPr>
          <t xml:space="preserve">
Esta fórmula usa as posições de linha e coluna encontradas anteriormente para buscar o valor desejado.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Fórmula única:</t>
        </r>
        <r>
          <rPr>
            <sz val="9"/>
            <color indexed="81"/>
            <rFont val="Tahoma"/>
            <family val="2"/>
          </rPr>
          <t xml:space="preserve">
Esta fórmula não precisa dos números de linha e coluna encontrados anteriormente e usa as funções ÍNDICE e CORRESP em conjunto.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D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Número de Linhas:</t>
        </r>
        <r>
          <rPr>
            <sz val="9"/>
            <color indexed="81"/>
            <rFont val="Tahoma"/>
            <family val="2"/>
          </rPr>
          <t xml:space="preserve">
Aqui você deve digitar o nº do item desejado, o qual corresponde ao nº de linhas a contar abaixo da célula de referência inicial (B6).</t>
        </r>
      </text>
    </comment>
    <comment ref="G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Número de colunas:</t>
        </r>
        <r>
          <rPr>
            <sz val="9"/>
            <color indexed="81"/>
            <rFont val="Tahoma"/>
            <family val="2"/>
          </rPr>
          <t xml:space="preserve">
Aqui você deve digitar o nº do mês desejado, o qual corresponde ao nº de colunas a contar à direita da célula de referência inicial (B6).</t>
        </r>
      </text>
    </comment>
    <comment ref="B6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Referência inicial:</t>
        </r>
        <r>
          <rPr>
            <sz val="9"/>
            <color indexed="81"/>
            <rFont val="Tahoma"/>
            <family val="2"/>
          </rPr>
          <t xml:space="preserve">
Esta é a célula considerada referência (endereço) inicial para a contagem de linhas abaixo e colunas à direita. O número de linhas e colunas é obtido das células D3 e G3 acima.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E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Vendas no 1º semestre:</t>
        </r>
        <r>
          <rPr>
            <sz val="9"/>
            <color indexed="81"/>
            <rFont val="Tahoma"/>
            <family val="2"/>
          </rPr>
          <t xml:space="preserve">
Escreva a fórmula que traga o conteúdo da célula H16 da planilha, cujo nome está na célula E4 acima.</t>
        </r>
      </text>
    </comment>
    <comment ref="E8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Vendas no 2º semestre:</t>
        </r>
        <r>
          <rPr>
            <sz val="9"/>
            <color indexed="81"/>
            <rFont val="Tahoma"/>
            <family val="2"/>
          </rPr>
          <t xml:space="preserve">
Escreva a fórmula que traga o conteúdo da célula O16 da planilha, cujo nome está na célula E4 acima.</t>
        </r>
      </text>
    </comment>
    <comment ref="E1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Vendas Anuais:</t>
        </r>
        <r>
          <rPr>
            <sz val="9"/>
            <color indexed="81"/>
            <rFont val="Tahoma"/>
            <family val="2"/>
          </rPr>
          <t xml:space="preserve">
Escreva a fórmula que traga o conteúdo da célula P16 da planilha, cujo nome está na célula E4 acima.</t>
        </r>
      </text>
    </comment>
  </commentList>
</comments>
</file>

<file path=xl/sharedStrings.xml><?xml version="1.0" encoding="utf-8"?>
<sst xmlns="http://schemas.openxmlformats.org/spreadsheetml/2006/main" count="278" uniqueCount="126">
  <si>
    <t>Estado</t>
  </si>
  <si>
    <t>PR</t>
  </si>
  <si>
    <t>RJ</t>
  </si>
  <si>
    <t>SC</t>
  </si>
  <si>
    <t>SP</t>
  </si>
  <si>
    <t>Vendas</t>
  </si>
  <si>
    <t>RS</t>
  </si>
  <si>
    <t>PA</t>
  </si>
  <si>
    <t>MS</t>
  </si>
  <si>
    <t>MG</t>
  </si>
  <si>
    <t>MA</t>
  </si>
  <si>
    <t>DF</t>
  </si>
  <si>
    <t>CE</t>
  </si>
  <si>
    <t>AM</t>
  </si>
  <si>
    <t>Estado:</t>
  </si>
  <si>
    <t>DEZ</t>
  </si>
  <si>
    <t>NOV</t>
  </si>
  <si>
    <t>OUT</t>
  </si>
  <si>
    <t>SET</t>
  </si>
  <si>
    <t>AGO</t>
  </si>
  <si>
    <t>JUL</t>
  </si>
  <si>
    <t>JUN</t>
  </si>
  <si>
    <t>MAI</t>
  </si>
  <si>
    <t>ABR</t>
  </si>
  <si>
    <t>MAR</t>
  </si>
  <si>
    <t>FEV</t>
  </si>
  <si>
    <t>JAN</t>
  </si>
  <si>
    <t>Valor:</t>
  </si>
  <si>
    <t>Mês:</t>
  </si>
  <si>
    <t>Data</t>
  </si>
  <si>
    <t>Norte</t>
  </si>
  <si>
    <t>Leste</t>
  </si>
  <si>
    <t>Sul</t>
  </si>
  <si>
    <t>Oeste</t>
  </si>
  <si>
    <t>Centro</t>
  </si>
  <si>
    <t>Região:</t>
  </si>
  <si>
    <r>
      <t xml:space="preserve">Nº de colunas à direita: </t>
    </r>
    <r>
      <rPr>
        <b/>
        <sz val="14"/>
        <rFont val="Calibri"/>
        <family val="2"/>
        <scheme val="minor"/>
      </rPr>
      <t>2</t>
    </r>
  </si>
  <si>
    <r>
      <t xml:space="preserve">Nº de linhas abaixo: </t>
    </r>
    <r>
      <rPr>
        <b/>
        <sz val="14"/>
        <rFont val="Calibri"/>
        <family val="2"/>
        <scheme val="minor"/>
      </rPr>
      <t>4</t>
    </r>
  </si>
  <si>
    <t>Soma do intervalo:</t>
  </si>
  <si>
    <r>
      <t xml:space="preserve">Altura: </t>
    </r>
    <r>
      <rPr>
        <b/>
        <sz val="14"/>
        <rFont val="Calibri"/>
        <family val="2"/>
        <scheme val="minor"/>
      </rPr>
      <t>3</t>
    </r>
    <r>
      <rPr>
        <sz val="14"/>
        <rFont val="Calibri"/>
        <family val="2"/>
        <scheme val="minor"/>
      </rPr>
      <t xml:space="preserve"> células</t>
    </r>
  </si>
  <si>
    <r>
      <t xml:space="preserve">Largura: </t>
    </r>
    <r>
      <rPr>
        <b/>
        <sz val="14"/>
        <rFont val="Calibri"/>
        <family val="2"/>
        <scheme val="minor"/>
      </rPr>
      <t>2</t>
    </r>
    <r>
      <rPr>
        <sz val="14"/>
        <rFont val="Calibri"/>
        <family val="2"/>
        <scheme val="minor"/>
      </rPr>
      <t xml:space="preserve"> células</t>
    </r>
  </si>
  <si>
    <t>Função DESLOC</t>
  </si>
  <si>
    <t>Item:</t>
  </si>
  <si>
    <t>Cél. Ref.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</si>
  <si>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</si>
  <si>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</si>
  <si>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</si>
  <si>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</si>
  <si>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</si>
  <si>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</si>
  <si>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</si>
  <si>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</si>
  <si>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</si>
  <si>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</si>
  <si>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</si>
  <si>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</si>
  <si>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Item 01</t>
  </si>
  <si>
    <t>Item 02</t>
  </si>
  <si>
    <t>Item 03</t>
  </si>
  <si>
    <t>Item 04</t>
  </si>
  <si>
    <t>Item 05</t>
  </si>
  <si>
    <t>Item 06</t>
  </si>
  <si>
    <t>Item 07</t>
  </si>
  <si>
    <t>Item 08</t>
  </si>
  <si>
    <t>Item 09</t>
  </si>
  <si>
    <t>Item 10</t>
  </si>
  <si>
    <t>Região</t>
  </si>
  <si>
    <r>
      <t xml:space="preserve">Célula de referência: </t>
    </r>
    <r>
      <rPr>
        <b/>
        <sz val="14"/>
        <rFont val="Calibri"/>
        <family val="2"/>
        <scheme val="minor"/>
      </rPr>
      <t>B2</t>
    </r>
  </si>
  <si>
    <t>A função DESLOC pode ser usada para retornar um valor no cruzamento de uma linha e coluna, semelhante à função ÍNDICE.</t>
  </si>
  <si>
    <t>A função DESLOC usada para criação de intervalos dinâmicos</t>
  </si>
  <si>
    <t>Total de registros:</t>
  </si>
  <si>
    <t>Soma das vendas:</t>
  </si>
  <si>
    <t>Média das vendas:</t>
  </si>
  <si>
    <t>Data de início:</t>
  </si>
  <si>
    <t>Data de término:</t>
  </si>
  <si>
    <t>Função INDIRETO</t>
  </si>
  <si>
    <t>Companhia XYZ</t>
  </si>
  <si>
    <t>Vendas - Região Norte</t>
  </si>
  <si>
    <t>(em milhões de R$)</t>
  </si>
  <si>
    <t>1º Sem.</t>
  </si>
  <si>
    <t>2º Sem.</t>
  </si>
  <si>
    <t>ANO</t>
  </si>
  <si>
    <t>Abacaxi</t>
  </si>
  <si>
    <t>Goiaba</t>
  </si>
  <si>
    <t>Kiwi</t>
  </si>
  <si>
    <t>Laranja</t>
  </si>
  <si>
    <t>Lima</t>
  </si>
  <si>
    <t>Limão</t>
  </si>
  <si>
    <t>Mamão</t>
  </si>
  <si>
    <t>Melão</t>
  </si>
  <si>
    <t>Morango</t>
  </si>
  <si>
    <t>Tangerina</t>
  </si>
  <si>
    <t>Uva</t>
  </si>
  <si>
    <t>Total</t>
  </si>
  <si>
    <t>Vendas - Região Leste</t>
  </si>
  <si>
    <t>Vendas - Região Oeste</t>
  </si>
  <si>
    <t>Vendas - Região Sul</t>
  </si>
  <si>
    <t>A função INDIRETO retorna a referência especificada por uma sequência de caracteres de texto.</t>
  </si>
  <si>
    <t>Vendas no 1º Semestre:</t>
  </si>
  <si>
    <t>Vendas no 2º Semestre:</t>
  </si>
  <si>
    <t>Vendas Anuais:</t>
  </si>
  <si>
    <t>Funções CORRESP e ÍNDICE</t>
  </si>
  <si>
    <t>Use a função CORRESP para retornar a posição que um valor ocupa numa lista</t>
  </si>
  <si>
    <t>Use a função ÍNDICE para retornar um valor de uma lista, cujas posições de linha e coluna são fornecidas</t>
  </si>
  <si>
    <t>Departamento</t>
  </si>
  <si>
    <t>Pos.</t>
  </si>
  <si>
    <t>Controladoria</t>
  </si>
  <si>
    <t>Departamento:</t>
  </si>
  <si>
    <t>Recursos Humanos</t>
  </si>
  <si>
    <t>Operações</t>
  </si>
  <si>
    <t>Marketing</t>
  </si>
  <si>
    <t>Logística</t>
  </si>
  <si>
    <t>Comercial</t>
  </si>
  <si>
    <t>Jurídico</t>
  </si>
  <si>
    <t>Qualidade</t>
  </si>
  <si>
    <t>Use a função DESLOC para retornar um intervalo</t>
  </si>
  <si>
    <t xml:space="preserve"> deslocado em relação a uma célula de referência</t>
  </si>
  <si>
    <t>Å</t>
  </si>
  <si>
    <t>=SOMA(DESLOC(B2; 4; 2; 3; 2))</t>
  </si>
  <si>
    <t>Esportivo</t>
  </si>
  <si>
    <t>Automotivo</t>
  </si>
  <si>
    <t>Eletrônicos</t>
  </si>
  <si>
    <t>Maior venda:</t>
  </si>
  <si>
    <t>Menor venda:</t>
  </si>
  <si>
    <t>Total das vendas:</t>
  </si>
  <si>
    <t>Use DESLOC para retornar um intervalo deslocado em relação a uma célula de referência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</si>
</sst>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R$ &quot;* #,##0.00_);_(&quot;R$ &quot;* \(#,##0.00\);_(&quot;R$ &quot;* &quot;-&quot;??_);_(@_)"/>
    <numFmt numFmtId="165" formatCode="_(&quot;R$ &quot;* #,##0_);_(&quot;R$ &quot;* \(#,##0\);_(&quot;R$ &quot;* &quot;-&quot;??_);_(@_)"/>
    <numFmt numFmtId="166" formatCode="#,##0.0"/>
  </numFmts>
  <fonts count="25" x14ac:knownFonts="1">
    <font>
      <sz val="12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12"/>
      <color theme="4"/>
      <name val="Calibri"/>
      <family val="2"/>
    </font>
    <font>
      <b/>
      <sz val="10"/>
      <name val="Calibri"/>
      <family val="2"/>
      <scheme val="minor"/>
    </font>
    <font>
      <b/>
      <sz val="10"/>
      <color indexed="16"/>
      <name val="Calibri"/>
      <family val="2"/>
      <scheme val="minor"/>
    </font>
    <font>
      <sz val="10"/>
      <color indexed="16"/>
      <name val="Calibri"/>
      <family val="2"/>
      <scheme val="minor"/>
    </font>
    <font>
      <b/>
      <sz val="10"/>
      <color indexed="17"/>
      <name val="Calibri"/>
      <family val="2"/>
      <scheme val="minor"/>
    </font>
    <font>
      <sz val="10"/>
      <color indexed="17"/>
      <name val="Calibri"/>
      <family val="2"/>
      <scheme val="minor"/>
    </font>
    <font>
      <b/>
      <sz val="10"/>
      <color indexed="20"/>
      <name val="Calibri"/>
      <family val="2"/>
      <scheme val="minor"/>
    </font>
    <font>
      <sz val="10"/>
      <color indexed="20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10"/>
      <color indexed="18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3"/>
      <name val="Wingdings 3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double">
        <color theme="9"/>
      </top>
      <bottom style="thin">
        <color theme="9" tint="0.59996337778862885"/>
      </bottom>
      <diagonal/>
    </border>
    <border>
      <left style="thin">
        <color theme="9"/>
      </left>
      <right style="thin">
        <color theme="9"/>
      </right>
      <top style="thin">
        <color theme="9" tint="0.59996337778862885"/>
      </top>
      <bottom style="thin">
        <color theme="9" tint="0.59996337778862885"/>
      </bottom>
      <diagonal/>
    </border>
    <border>
      <left style="thin">
        <color theme="9"/>
      </left>
      <right style="thin">
        <color theme="9"/>
      </right>
      <top style="thin">
        <color theme="9" tint="0.59996337778862885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/>
      <bottom style="double">
        <color theme="9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" fillId="0" borderId="0" xfId="1"/>
    <xf numFmtId="0" fontId="0" fillId="0" borderId="0" xfId="0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10" fillId="0" borderId="0" xfId="0" applyFont="1"/>
    <xf numFmtId="0" fontId="10" fillId="4" borderId="2" xfId="0" applyFont="1" applyFill="1" applyBorder="1"/>
    <xf numFmtId="0" fontId="10" fillId="3" borderId="3" xfId="0" applyFont="1" applyFill="1" applyBorder="1"/>
    <xf numFmtId="0" fontId="10" fillId="3" borderId="4" xfId="0" applyFont="1" applyFill="1" applyBorder="1"/>
    <xf numFmtId="0" fontId="10" fillId="0" borderId="0" xfId="0" applyFont="1" applyAlignment="1">
      <alignment horizontal="right"/>
    </xf>
    <xf numFmtId="0" fontId="10" fillId="3" borderId="5" xfId="0" applyFont="1" applyFill="1" applyBorder="1"/>
    <xf numFmtId="0" fontId="10" fillId="3" borderId="6" xfId="0" applyFont="1" applyFill="1" applyBorder="1"/>
    <xf numFmtId="0" fontId="10" fillId="3" borderId="7" xfId="0" applyFont="1" applyFill="1" applyBorder="1"/>
    <xf numFmtId="0" fontId="10" fillId="0" borderId="1" xfId="0" applyFont="1" applyBorder="1"/>
    <xf numFmtId="0" fontId="0" fillId="0" borderId="8" xfId="0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165" fontId="0" fillId="0" borderId="9" xfId="2" applyNumberFormat="1" applyFont="1" applyBorder="1"/>
    <xf numFmtId="165" fontId="0" fillId="0" borderId="9" xfId="0" applyNumberFormat="1" applyBorder="1"/>
    <xf numFmtId="0" fontId="9" fillId="0" borderId="0" xfId="0" applyFont="1"/>
    <xf numFmtId="0" fontId="14" fillId="0" borderId="0" xfId="0" applyFont="1"/>
    <xf numFmtId="0" fontId="9" fillId="0" borderId="0" xfId="0" applyFont="1" applyAlignment="1">
      <alignment horizontal="right"/>
    </xf>
    <xf numFmtId="164" fontId="0" fillId="0" borderId="10" xfId="2" applyFont="1" applyBorder="1"/>
    <xf numFmtId="0" fontId="3" fillId="0" borderId="10" xfId="0" applyFont="1" applyBorder="1" applyAlignment="1">
      <alignment horizontal="center"/>
    </xf>
    <xf numFmtId="0" fontId="15" fillId="5" borderId="11" xfId="0" applyFont="1" applyFill="1" applyBorder="1" applyAlignment="1">
      <alignment horizontal="center"/>
    </xf>
    <xf numFmtId="0" fontId="14" fillId="5" borderId="11" xfId="0" applyFont="1" applyFill="1" applyBorder="1" applyAlignment="1">
      <alignment horizontal="center"/>
    </xf>
    <xf numFmtId="0" fontId="15" fillId="5" borderId="11" xfId="0" applyFont="1" applyFill="1" applyBorder="1"/>
    <xf numFmtId="166" fontId="9" fillId="0" borderId="11" xfId="0" applyNumberFormat="1" applyFont="1" applyBorder="1"/>
    <xf numFmtId="166" fontId="14" fillId="5" borderId="11" xfId="0" applyNumberFormat="1" applyFont="1" applyFill="1" applyBorder="1"/>
    <xf numFmtId="166" fontId="16" fillId="5" borderId="11" xfId="0" applyNumberFormat="1" applyFont="1" applyFill="1" applyBorder="1"/>
    <xf numFmtId="166" fontId="15" fillId="5" borderId="11" xfId="0" applyNumberFormat="1" applyFont="1" applyFill="1" applyBorder="1"/>
    <xf numFmtId="0" fontId="21" fillId="5" borderId="11" xfId="0" applyFont="1" applyFill="1" applyBorder="1" applyAlignment="1">
      <alignment horizontal="center"/>
    </xf>
    <xf numFmtId="0" fontId="21" fillId="5" borderId="11" xfId="0" applyFont="1" applyFill="1" applyBorder="1"/>
    <xf numFmtId="166" fontId="22" fillId="5" borderId="11" xfId="0" applyNumberFormat="1" applyFont="1" applyFill="1" applyBorder="1"/>
    <xf numFmtId="166" fontId="21" fillId="5" borderId="11" xfId="0" applyNumberFormat="1" applyFont="1" applyFill="1" applyBorder="1"/>
    <xf numFmtId="0" fontId="19" fillId="5" borderId="11" xfId="0" applyFont="1" applyFill="1" applyBorder="1" applyAlignment="1">
      <alignment horizontal="center"/>
    </xf>
    <xf numFmtId="0" fontId="19" fillId="5" borderId="11" xfId="0" applyFont="1" applyFill="1" applyBorder="1"/>
    <xf numFmtId="166" fontId="20" fillId="5" borderId="11" xfId="0" applyNumberFormat="1" applyFont="1" applyFill="1" applyBorder="1"/>
    <xf numFmtId="166" fontId="19" fillId="5" borderId="11" xfId="0" applyNumberFormat="1" applyFont="1" applyFill="1" applyBorder="1"/>
    <xf numFmtId="0" fontId="17" fillId="5" borderId="11" xfId="0" applyFont="1" applyFill="1" applyBorder="1" applyAlignment="1">
      <alignment horizontal="center"/>
    </xf>
    <xf numFmtId="0" fontId="17" fillId="5" borderId="11" xfId="0" applyFont="1" applyFill="1" applyBorder="1"/>
    <xf numFmtId="166" fontId="18" fillId="5" borderId="11" xfId="0" applyNumberFormat="1" applyFont="1" applyFill="1" applyBorder="1"/>
    <xf numFmtId="166" fontId="17" fillId="5" borderId="11" xfId="0" applyNumberFormat="1" applyFont="1" applyFill="1" applyBorder="1"/>
    <xf numFmtId="0" fontId="9" fillId="0" borderId="12" xfId="0" applyFont="1" applyBorder="1"/>
    <xf numFmtId="0" fontId="4" fillId="0" borderId="13" xfId="0" applyFont="1" applyBorder="1"/>
    <xf numFmtId="0" fontId="3" fillId="7" borderId="1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7" borderId="14" xfId="0" applyFont="1" applyFill="1" applyBorder="1"/>
    <xf numFmtId="3" fontId="0" fillId="0" borderId="14" xfId="0" applyNumberFormat="1" applyBorder="1"/>
    <xf numFmtId="0" fontId="3" fillId="0" borderId="14" xfId="0" applyFont="1" applyBorder="1"/>
    <xf numFmtId="0" fontId="4" fillId="0" borderId="14" xfId="0" applyFont="1" applyBorder="1" applyAlignment="1">
      <alignment horizontal="center"/>
    </xf>
    <xf numFmtId="0" fontId="1" fillId="5" borderId="0" xfId="1" applyFill="1"/>
    <xf numFmtId="0" fontId="10" fillId="5" borderId="0" xfId="0" applyFont="1" applyFill="1"/>
    <xf numFmtId="0" fontId="23" fillId="5" borderId="0" xfId="0" applyFont="1" applyFill="1"/>
    <xf numFmtId="0" fontId="24" fillId="0" borderId="0" xfId="0" applyFont="1" applyAlignment="1">
      <alignment horizontal="center"/>
    </xf>
    <xf numFmtId="0" fontId="11" fillId="8" borderId="0" xfId="0" quotePrefix="1" applyFont="1" applyFill="1"/>
    <xf numFmtId="0" fontId="10" fillId="8" borderId="0" xfId="0" applyFont="1" applyFill="1"/>
    <xf numFmtId="0" fontId="3" fillId="6" borderId="9" xfId="0" applyFont="1" applyFill="1" applyBorder="1"/>
    <xf numFmtId="0" fontId="3" fillId="6" borderId="15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165" fontId="0" fillId="0" borderId="16" xfId="2" applyNumberFormat="1" applyFont="1" applyBorder="1"/>
    <xf numFmtId="165" fontId="0" fillId="0" borderId="17" xfId="2" applyNumberFormat="1" applyFont="1" applyBorder="1"/>
    <xf numFmtId="165" fontId="0" fillId="0" borderId="18" xfId="2" applyNumberFormat="1" applyFont="1" applyBorder="1"/>
  </cellXfs>
  <cellStyles count="5">
    <cellStyle name="Hiperlink" xfId="3" builtinId="8" customBuiltin="1"/>
    <cellStyle name="Hyperlink_Fórmulas e Funções - Parte 2" xfId="4" xr:uid="{00000000-0005-0000-0000-000001000000}"/>
    <cellStyle name="Moeda" xfId="2" builtinId="4"/>
    <cellStyle name="Normal" xfId="0" builtinId="0" customBuiltin="1"/>
    <cellStyle name="Título 1" xfId="1" builtinId="16" customBuiltin="1"/>
  </cellStyles>
  <dxfs count="0"/>
  <tableStyles count="0" defaultTableStyle="TableStyleMedium9" defaultPivotStyle="PivotStyleLight16"/>
  <colors>
    <mruColors>
      <color rgb="FF800000"/>
      <color rgb="FFFFFF99"/>
      <color rgb="FFC4BE98"/>
      <color rgb="FF57FF57"/>
      <color rgb="FF009900"/>
      <color rgb="FFFFDD71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</xdr:row>
      <xdr:rowOff>123825</xdr:rowOff>
    </xdr:from>
    <xdr:to>
      <xdr:col>1</xdr:col>
      <xdr:colOff>314325</xdr:colOff>
      <xdr:row>5</xdr:row>
      <xdr:rowOff>152400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2324100" y="371475"/>
          <a:ext cx="0" cy="1076325"/>
        </a:xfrm>
        <a:prstGeom prst="straightConnector1">
          <a:avLst/>
        </a:prstGeom>
        <a:ln>
          <a:tailEnd type="arrow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314325</xdr:colOff>
      <xdr:row>5</xdr:row>
      <xdr:rowOff>123825</xdr:rowOff>
    </xdr:from>
    <xdr:to>
      <xdr:col>3</xdr:col>
      <xdr:colOff>285750</xdr:colOff>
      <xdr:row>5</xdr:row>
      <xdr:rowOff>123825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324100" y="1419225"/>
          <a:ext cx="1343025" cy="0"/>
        </a:xfrm>
        <a:prstGeom prst="straightConnector1">
          <a:avLst/>
        </a:prstGeom>
        <a:ln>
          <a:tailEnd type="arrow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114298</xdr:colOff>
      <xdr:row>5</xdr:row>
      <xdr:rowOff>0</xdr:rowOff>
    </xdr:from>
    <xdr:to>
      <xdr:col>5</xdr:col>
      <xdr:colOff>304798</xdr:colOff>
      <xdr:row>8</xdr:row>
      <xdr:rowOff>0</xdr:rowOff>
    </xdr:to>
    <xdr:sp macro="" textlink="">
      <xdr:nvSpPr>
        <xdr:cNvPr id="4" name="Chave esquerd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rot="10800000">
          <a:off x="4867273" y="1295400"/>
          <a:ext cx="190500" cy="742950"/>
        </a:xfrm>
        <a:prstGeom prst="leftBrace">
          <a:avLst>
            <a:gd name="adj1" fmla="val 34864"/>
            <a:gd name="adj2" fmla="val 50000"/>
          </a:avLst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686802</xdr:colOff>
      <xdr:row>8</xdr:row>
      <xdr:rowOff>50131</xdr:rowOff>
    </xdr:from>
    <xdr:to>
      <xdr:col>4</xdr:col>
      <xdr:colOff>686802</xdr:colOff>
      <xdr:row>8</xdr:row>
      <xdr:rowOff>240631</xdr:rowOff>
    </xdr:to>
    <xdr:sp macro="" textlink="">
      <xdr:nvSpPr>
        <xdr:cNvPr id="5" name="Chave esquerda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6200000">
          <a:off x="3972927" y="1497931"/>
          <a:ext cx="190500" cy="1371600"/>
        </a:xfrm>
        <a:prstGeom prst="leftBrace">
          <a:avLst>
            <a:gd name="adj1" fmla="val 34864"/>
            <a:gd name="adj2" fmla="val 50000"/>
          </a:avLst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"/>
  <sheetViews>
    <sheetView showGridLines="0" tabSelected="1" workbookViewId="0">
      <selection activeCell="D8" sqref="D8"/>
    </sheetView>
  </sheetViews>
  <sheetFormatPr defaultColWidth="8.625" defaultRowHeight="15.75" x14ac:dyDescent="0.25"/>
  <cols>
    <col min="1" max="1" width="2.625" customWidth="1"/>
    <col min="2" max="2" width="15.125" customWidth="1"/>
    <col min="3" max="3" width="17.125" bestFit="1" customWidth="1"/>
    <col min="4" max="4" width="4.875" bestFit="1" customWidth="1"/>
    <col min="5" max="5" width="4.625" customWidth="1"/>
    <col min="6" max="6" width="17.125" bestFit="1" customWidth="1"/>
  </cols>
  <sheetData>
    <row r="1" spans="2:12" ht="23.25" x14ac:dyDescent="0.35">
      <c r="B1" s="1" t="s">
        <v>101</v>
      </c>
    </row>
    <row r="2" spans="2:12" x14ac:dyDescent="0.25">
      <c r="B2" s="3" t="s">
        <v>102</v>
      </c>
      <c r="E2" s="4"/>
      <c r="F2" s="5"/>
      <c r="G2" s="4"/>
    </row>
    <row r="3" spans="2:12" x14ac:dyDescent="0.25">
      <c r="B3" s="3" t="s">
        <v>103</v>
      </c>
      <c r="E3" s="4"/>
      <c r="F3" s="5"/>
      <c r="G3" s="4"/>
    </row>
    <row r="6" spans="2:12" x14ac:dyDescent="0.25">
      <c r="F6" s="48" t="s">
        <v>104</v>
      </c>
      <c r="G6" s="49" t="s">
        <v>26</v>
      </c>
      <c r="H6" s="49" t="s">
        <v>25</v>
      </c>
      <c r="I6" s="49" t="s">
        <v>24</v>
      </c>
      <c r="J6" s="49" t="s">
        <v>23</v>
      </c>
      <c r="K6" s="49" t="s">
        <v>22</v>
      </c>
      <c r="L6" s="49" t="s">
        <v>21</v>
      </c>
    </row>
    <row r="7" spans="2:12" x14ac:dyDescent="0.25">
      <c r="D7" s="50" t="s">
        <v>105</v>
      </c>
      <c r="F7" s="51" t="s">
        <v>106</v>
      </c>
      <c r="G7" s="52">
        <v>932</v>
      </c>
      <c r="H7" s="52">
        <v>992</v>
      </c>
      <c r="I7" s="52">
        <v>999</v>
      </c>
      <c r="J7" s="52">
        <v>994</v>
      </c>
      <c r="K7" s="52">
        <v>1079</v>
      </c>
      <c r="L7" s="52">
        <v>943</v>
      </c>
    </row>
    <row r="8" spans="2:12" x14ac:dyDescent="0.25">
      <c r="B8" s="2" t="s">
        <v>107</v>
      </c>
      <c r="C8" s="53" t="s">
        <v>108</v>
      </c>
      <c r="D8" s="54">
        <f>MATCH(C8,F7:F14,0)</f>
        <v>4</v>
      </c>
      <c r="F8" s="51" t="s">
        <v>109</v>
      </c>
      <c r="G8" s="52">
        <v>1083</v>
      </c>
      <c r="H8" s="52">
        <v>983</v>
      </c>
      <c r="I8" s="52">
        <v>1068</v>
      </c>
      <c r="J8" s="52">
        <v>955</v>
      </c>
      <c r="K8" s="52">
        <v>1017</v>
      </c>
      <c r="L8" s="52">
        <v>1011</v>
      </c>
    </row>
    <row r="9" spans="2:12" x14ac:dyDescent="0.25">
      <c r="F9" s="51" t="s">
        <v>110</v>
      </c>
      <c r="G9" s="52">
        <v>910</v>
      </c>
      <c r="H9" s="52">
        <v>1071</v>
      </c>
      <c r="I9" s="52">
        <v>970</v>
      </c>
      <c r="J9" s="52">
        <v>1096</v>
      </c>
      <c r="K9" s="52">
        <v>978</v>
      </c>
      <c r="L9" s="52">
        <v>948</v>
      </c>
    </row>
    <row r="10" spans="2:12" x14ac:dyDescent="0.25">
      <c r="B10" s="2" t="s">
        <v>28</v>
      </c>
      <c r="C10" s="53" t="s">
        <v>24</v>
      </c>
      <c r="D10" s="54">
        <f>MATCH(C10,G6:L6,0)</f>
        <v>3</v>
      </c>
      <c r="F10" s="51" t="s">
        <v>108</v>
      </c>
      <c r="G10" s="52">
        <v>1060</v>
      </c>
      <c r="H10" s="52">
        <v>923</v>
      </c>
      <c r="I10" s="52">
        <v>900</v>
      </c>
      <c r="J10" s="52">
        <v>1039</v>
      </c>
      <c r="K10" s="52">
        <v>1001</v>
      </c>
      <c r="L10" s="52">
        <v>1007</v>
      </c>
    </row>
    <row r="11" spans="2:12" x14ac:dyDescent="0.25">
      <c r="F11" s="51" t="s">
        <v>111</v>
      </c>
      <c r="G11" s="52">
        <v>1002</v>
      </c>
      <c r="H11" s="52">
        <v>927</v>
      </c>
      <c r="I11" s="52">
        <v>904</v>
      </c>
      <c r="J11" s="52">
        <v>976</v>
      </c>
      <c r="K11" s="52">
        <v>1035</v>
      </c>
      <c r="L11" s="52">
        <v>928</v>
      </c>
    </row>
    <row r="12" spans="2:12" x14ac:dyDescent="0.25">
      <c r="B12" s="2" t="s">
        <v>27</v>
      </c>
      <c r="C12" s="52">
        <f>INDEX(G7:L14, D8, D10)</f>
        <v>900</v>
      </c>
      <c r="F12" s="51" t="s">
        <v>112</v>
      </c>
      <c r="G12" s="52">
        <v>938</v>
      </c>
      <c r="H12" s="52">
        <v>986</v>
      </c>
      <c r="I12" s="52">
        <v>960</v>
      </c>
      <c r="J12" s="52">
        <v>1061</v>
      </c>
      <c r="K12" s="52">
        <v>957</v>
      </c>
      <c r="L12" s="52">
        <v>953</v>
      </c>
    </row>
    <row r="13" spans="2:12" x14ac:dyDescent="0.25">
      <c r="F13" s="51" t="s">
        <v>113</v>
      </c>
      <c r="G13" s="52">
        <v>915</v>
      </c>
      <c r="H13" s="52">
        <v>1042</v>
      </c>
      <c r="I13" s="52">
        <v>911</v>
      </c>
      <c r="J13" s="52">
        <v>980</v>
      </c>
      <c r="K13" s="52">
        <v>1095</v>
      </c>
      <c r="L13" s="52">
        <v>1009</v>
      </c>
    </row>
    <row r="14" spans="2:12" x14ac:dyDescent="0.25">
      <c r="B14" s="2" t="s">
        <v>27</v>
      </c>
      <c r="C14" s="52">
        <f>INDEX(G7:L14, MATCH(C8,F7:F14,0), MATCH(C10,G6:L6,0))</f>
        <v>900</v>
      </c>
      <c r="F14" s="51" t="s">
        <v>114</v>
      </c>
      <c r="G14" s="52">
        <v>991</v>
      </c>
      <c r="H14" s="52">
        <v>983</v>
      </c>
      <c r="I14" s="52">
        <v>1078</v>
      </c>
      <c r="J14" s="52">
        <v>974</v>
      </c>
      <c r="K14" s="52">
        <v>975</v>
      </c>
      <c r="L14" s="52">
        <v>944</v>
      </c>
    </row>
  </sheetData>
  <dataValidations count="2">
    <dataValidation type="list" allowBlank="1" showInputMessage="1" showErrorMessage="1" sqref="C10" xr:uid="{00000000-0002-0000-0000-000000000000}">
      <formula1>$G$6:$L$6</formula1>
    </dataValidation>
    <dataValidation type="list" allowBlank="1" showInputMessage="1" showErrorMessage="1" sqref="C8" xr:uid="{00000000-0002-0000-0000-000001000000}">
      <formula1>$F$7:$F$14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96</v>
      </c>
      <c r="P2" s="25" t="s">
        <v>78</v>
      </c>
    </row>
    <row r="4" spans="1:16" x14ac:dyDescent="0.2">
      <c r="A4" s="47"/>
      <c r="B4" s="35" t="s">
        <v>26</v>
      </c>
      <c r="C4" s="35" t="s">
        <v>25</v>
      </c>
      <c r="D4" s="35" t="s">
        <v>24</v>
      </c>
      <c r="E4" s="35" t="s">
        <v>23</v>
      </c>
      <c r="F4" s="35" t="s">
        <v>22</v>
      </c>
      <c r="G4" s="35" t="s">
        <v>21</v>
      </c>
      <c r="H4" s="29" t="s">
        <v>79</v>
      </c>
      <c r="I4" s="35" t="s">
        <v>20</v>
      </c>
      <c r="J4" s="35" t="s">
        <v>19</v>
      </c>
      <c r="K4" s="35" t="s">
        <v>18</v>
      </c>
      <c r="L4" s="35" t="s">
        <v>17</v>
      </c>
      <c r="M4" s="35" t="s">
        <v>16</v>
      </c>
      <c r="N4" s="35" t="s">
        <v>15</v>
      </c>
      <c r="O4" s="29" t="s">
        <v>80</v>
      </c>
      <c r="P4" s="29" t="s">
        <v>81</v>
      </c>
    </row>
    <row r="5" spans="1:16" x14ac:dyDescent="0.2">
      <c r="A5" s="36" t="s">
        <v>82</v>
      </c>
      <c r="B5" s="31">
        <v>92.2</v>
      </c>
      <c r="C5" s="31">
        <v>75.900000000000006</v>
      </c>
      <c r="D5" s="31">
        <v>101.4</v>
      </c>
      <c r="E5" s="31">
        <v>102.8</v>
      </c>
      <c r="F5" s="31">
        <v>55.7</v>
      </c>
      <c r="G5" s="31">
        <v>88.1</v>
      </c>
      <c r="H5" s="32">
        <f t="shared" ref="H5:H15" si="0">SUM(B5:G5)</f>
        <v>516.1</v>
      </c>
      <c r="I5" s="31">
        <v>101.3</v>
      </c>
      <c r="J5" s="31">
        <v>70.2</v>
      </c>
      <c r="K5" s="31">
        <v>92.3</v>
      </c>
      <c r="L5" s="31">
        <v>65.599999999999994</v>
      </c>
      <c r="M5" s="31">
        <v>96.9</v>
      </c>
      <c r="N5" s="31">
        <v>63.3</v>
      </c>
      <c r="O5" s="32">
        <f t="shared" ref="O5:O15" si="1">SUM(I5:N5)</f>
        <v>489.59999999999997</v>
      </c>
      <c r="P5" s="38">
        <f t="shared" ref="P5:P15" si="2">SUM(O5,H5)</f>
        <v>1005.7</v>
      </c>
    </row>
    <row r="6" spans="1:16" x14ac:dyDescent="0.2">
      <c r="A6" s="36" t="s">
        <v>83</v>
      </c>
      <c r="B6" s="31">
        <v>101.6</v>
      </c>
      <c r="C6" s="31">
        <v>71.599999999999994</v>
      </c>
      <c r="D6" s="31">
        <v>62.5</v>
      </c>
      <c r="E6" s="31">
        <v>85.8</v>
      </c>
      <c r="F6" s="31">
        <v>63.1</v>
      </c>
      <c r="G6" s="31">
        <v>86.3</v>
      </c>
      <c r="H6" s="32">
        <f t="shared" si="0"/>
        <v>470.90000000000003</v>
      </c>
      <c r="I6" s="31">
        <v>98.5</v>
      </c>
      <c r="J6" s="31">
        <v>75.099999999999994</v>
      </c>
      <c r="K6" s="31">
        <v>95.9</v>
      </c>
      <c r="L6" s="31">
        <v>88.7</v>
      </c>
      <c r="M6" s="31">
        <v>104.3</v>
      </c>
      <c r="N6" s="31">
        <v>59.9</v>
      </c>
      <c r="O6" s="32">
        <f t="shared" si="1"/>
        <v>522.4</v>
      </c>
      <c r="P6" s="38">
        <f t="shared" si="2"/>
        <v>993.3</v>
      </c>
    </row>
    <row r="7" spans="1:16" x14ac:dyDescent="0.2">
      <c r="A7" s="36" t="s">
        <v>84</v>
      </c>
      <c r="B7" s="31">
        <v>74.099999999999994</v>
      </c>
      <c r="C7" s="31">
        <v>74.400000000000006</v>
      </c>
      <c r="D7" s="31">
        <v>79.7</v>
      </c>
      <c r="E7" s="31">
        <v>68.400000000000006</v>
      </c>
      <c r="F7" s="31">
        <v>73.8</v>
      </c>
      <c r="G7" s="31">
        <v>89.5</v>
      </c>
      <c r="H7" s="32">
        <f t="shared" si="0"/>
        <v>459.90000000000003</v>
      </c>
      <c r="I7" s="31">
        <v>97.5</v>
      </c>
      <c r="J7" s="31">
        <v>85.7</v>
      </c>
      <c r="K7" s="31">
        <v>97.1</v>
      </c>
      <c r="L7" s="31">
        <v>56.8</v>
      </c>
      <c r="M7" s="31">
        <v>93.2</v>
      </c>
      <c r="N7" s="31">
        <v>57.7</v>
      </c>
      <c r="O7" s="32">
        <f t="shared" si="1"/>
        <v>487.99999999999994</v>
      </c>
      <c r="P7" s="38">
        <f t="shared" si="2"/>
        <v>947.9</v>
      </c>
    </row>
    <row r="8" spans="1:16" x14ac:dyDescent="0.2">
      <c r="A8" s="36" t="s">
        <v>85</v>
      </c>
      <c r="B8" s="31">
        <v>88.9</v>
      </c>
      <c r="C8" s="31">
        <v>94.8</v>
      </c>
      <c r="D8" s="31">
        <v>91.7</v>
      </c>
      <c r="E8" s="31">
        <v>86</v>
      </c>
      <c r="F8" s="31">
        <v>104</v>
      </c>
      <c r="G8" s="31">
        <v>79</v>
      </c>
      <c r="H8" s="32">
        <f t="shared" si="0"/>
        <v>544.4</v>
      </c>
      <c r="I8" s="31">
        <v>85.5</v>
      </c>
      <c r="J8" s="31">
        <v>76.2</v>
      </c>
      <c r="K8" s="31">
        <v>80.5</v>
      </c>
      <c r="L8" s="31">
        <v>69</v>
      </c>
      <c r="M8" s="31">
        <v>88</v>
      </c>
      <c r="N8" s="31">
        <v>56.5</v>
      </c>
      <c r="O8" s="32">
        <f t="shared" si="1"/>
        <v>455.7</v>
      </c>
      <c r="P8" s="38">
        <f t="shared" si="2"/>
        <v>1000.0999999999999</v>
      </c>
    </row>
    <row r="9" spans="1:16" x14ac:dyDescent="0.2">
      <c r="A9" s="36" t="s">
        <v>86</v>
      </c>
      <c r="B9" s="31">
        <v>67.3</v>
      </c>
      <c r="C9" s="31">
        <v>60.4</v>
      </c>
      <c r="D9" s="31">
        <v>76.099999999999994</v>
      </c>
      <c r="E9" s="31">
        <v>83</v>
      </c>
      <c r="F9" s="31">
        <v>88.1</v>
      </c>
      <c r="G9" s="31">
        <v>66.599999999999994</v>
      </c>
      <c r="H9" s="32">
        <f t="shared" si="0"/>
        <v>441.5</v>
      </c>
      <c r="I9" s="31">
        <v>56.4</v>
      </c>
      <c r="J9" s="31">
        <v>67.7</v>
      </c>
      <c r="K9" s="31">
        <v>67.900000000000006</v>
      </c>
      <c r="L9" s="31">
        <v>77.2</v>
      </c>
      <c r="M9" s="31">
        <v>95.2</v>
      </c>
      <c r="N9" s="31">
        <v>94.1</v>
      </c>
      <c r="O9" s="32">
        <f t="shared" si="1"/>
        <v>458.5</v>
      </c>
      <c r="P9" s="38">
        <f t="shared" si="2"/>
        <v>900</v>
      </c>
    </row>
    <row r="10" spans="1:16" x14ac:dyDescent="0.2">
      <c r="A10" s="36" t="s">
        <v>87</v>
      </c>
      <c r="B10" s="31">
        <v>69.900000000000006</v>
      </c>
      <c r="C10" s="31">
        <v>102.7</v>
      </c>
      <c r="D10" s="31">
        <v>84.1</v>
      </c>
      <c r="E10" s="31">
        <v>79.5</v>
      </c>
      <c r="F10" s="31">
        <v>69</v>
      </c>
      <c r="G10" s="31">
        <v>75.599999999999994</v>
      </c>
      <c r="H10" s="32">
        <f t="shared" si="0"/>
        <v>480.80000000000007</v>
      </c>
      <c r="I10" s="31">
        <v>59.8</v>
      </c>
      <c r="J10" s="31">
        <v>65.900000000000006</v>
      </c>
      <c r="K10" s="31">
        <v>88</v>
      </c>
      <c r="L10" s="31">
        <v>83.5</v>
      </c>
      <c r="M10" s="31">
        <v>85.7</v>
      </c>
      <c r="N10" s="31">
        <v>76.900000000000006</v>
      </c>
      <c r="O10" s="32">
        <f t="shared" si="1"/>
        <v>459.79999999999995</v>
      </c>
      <c r="P10" s="38">
        <f t="shared" si="2"/>
        <v>940.6</v>
      </c>
    </row>
    <row r="11" spans="1:16" x14ac:dyDescent="0.2">
      <c r="A11" s="36" t="s">
        <v>88</v>
      </c>
      <c r="B11" s="31">
        <v>84.6</v>
      </c>
      <c r="C11" s="31">
        <v>71.7</v>
      </c>
      <c r="D11" s="31">
        <v>59.9</v>
      </c>
      <c r="E11" s="31">
        <v>79.3</v>
      </c>
      <c r="F11" s="31">
        <v>73.099999999999994</v>
      </c>
      <c r="G11" s="31">
        <v>104.6</v>
      </c>
      <c r="H11" s="32">
        <f t="shared" si="0"/>
        <v>473.20000000000005</v>
      </c>
      <c r="I11" s="31">
        <v>71.5</v>
      </c>
      <c r="J11" s="31">
        <v>74.8</v>
      </c>
      <c r="K11" s="31">
        <v>90.2</v>
      </c>
      <c r="L11" s="31">
        <v>95.4</v>
      </c>
      <c r="M11" s="31">
        <v>70.400000000000006</v>
      </c>
      <c r="N11" s="31">
        <v>61.5</v>
      </c>
      <c r="O11" s="32">
        <f t="shared" si="1"/>
        <v>463.79999999999995</v>
      </c>
      <c r="P11" s="38">
        <f t="shared" si="2"/>
        <v>937</v>
      </c>
    </row>
    <row r="12" spans="1:16" x14ac:dyDescent="0.2">
      <c r="A12" s="36" t="s">
        <v>89</v>
      </c>
      <c r="B12" s="31">
        <v>57.3</v>
      </c>
      <c r="C12" s="31">
        <v>59.5</v>
      </c>
      <c r="D12" s="31">
        <v>91.4</v>
      </c>
      <c r="E12" s="31">
        <v>86.4</v>
      </c>
      <c r="F12" s="31">
        <v>99.2</v>
      </c>
      <c r="G12" s="31">
        <v>68.099999999999994</v>
      </c>
      <c r="H12" s="32">
        <f t="shared" si="0"/>
        <v>461.9</v>
      </c>
      <c r="I12" s="31">
        <v>80.7</v>
      </c>
      <c r="J12" s="31">
        <v>76.599999999999994</v>
      </c>
      <c r="K12" s="31">
        <v>79.8</v>
      </c>
      <c r="L12" s="31">
        <v>81.7</v>
      </c>
      <c r="M12" s="31">
        <v>101.3</v>
      </c>
      <c r="N12" s="31">
        <v>104.5</v>
      </c>
      <c r="O12" s="32">
        <f t="shared" si="1"/>
        <v>524.6</v>
      </c>
      <c r="P12" s="38">
        <f t="shared" si="2"/>
        <v>986.5</v>
      </c>
    </row>
    <row r="13" spans="1:16" x14ac:dyDescent="0.2">
      <c r="A13" s="36" t="s">
        <v>90</v>
      </c>
      <c r="B13" s="31">
        <v>61.4</v>
      </c>
      <c r="C13" s="31">
        <v>91.1</v>
      </c>
      <c r="D13" s="31">
        <v>63.3</v>
      </c>
      <c r="E13" s="31">
        <v>75.900000000000006</v>
      </c>
      <c r="F13" s="31">
        <v>58.2</v>
      </c>
      <c r="G13" s="31">
        <v>87.1</v>
      </c>
      <c r="H13" s="32">
        <f t="shared" si="0"/>
        <v>437</v>
      </c>
      <c r="I13" s="31">
        <v>65</v>
      </c>
      <c r="J13" s="31">
        <v>81.400000000000006</v>
      </c>
      <c r="K13" s="31">
        <v>89.3</v>
      </c>
      <c r="L13" s="31">
        <v>95.4</v>
      </c>
      <c r="M13" s="31">
        <v>95.7</v>
      </c>
      <c r="N13" s="31">
        <v>61.9</v>
      </c>
      <c r="O13" s="32">
        <f t="shared" si="1"/>
        <v>488.7</v>
      </c>
      <c r="P13" s="38">
        <f t="shared" si="2"/>
        <v>925.7</v>
      </c>
    </row>
    <row r="14" spans="1:16" x14ac:dyDescent="0.2">
      <c r="A14" s="36" t="s">
        <v>91</v>
      </c>
      <c r="B14" s="31">
        <v>92.4</v>
      </c>
      <c r="C14" s="31">
        <v>90.9</v>
      </c>
      <c r="D14" s="31">
        <v>87.1</v>
      </c>
      <c r="E14" s="31">
        <v>101.2</v>
      </c>
      <c r="F14" s="31">
        <v>83.8</v>
      </c>
      <c r="G14" s="31">
        <v>64.900000000000006</v>
      </c>
      <c r="H14" s="32">
        <f t="shared" si="0"/>
        <v>520.29999999999995</v>
      </c>
      <c r="I14" s="31">
        <v>71.7</v>
      </c>
      <c r="J14" s="31">
        <v>63.5</v>
      </c>
      <c r="K14" s="31">
        <v>105</v>
      </c>
      <c r="L14" s="31">
        <v>86.4</v>
      </c>
      <c r="M14" s="31">
        <v>74.5</v>
      </c>
      <c r="N14" s="31">
        <v>71.5</v>
      </c>
      <c r="O14" s="32">
        <f t="shared" si="1"/>
        <v>472.6</v>
      </c>
      <c r="P14" s="38">
        <f t="shared" si="2"/>
        <v>992.9</v>
      </c>
    </row>
    <row r="15" spans="1:16" x14ac:dyDescent="0.2">
      <c r="A15" s="36" t="s">
        <v>92</v>
      </c>
      <c r="B15" s="31">
        <v>63.3</v>
      </c>
      <c r="C15" s="31">
        <v>82.6</v>
      </c>
      <c r="D15" s="31">
        <v>103.5</v>
      </c>
      <c r="E15" s="31">
        <v>70.599999999999994</v>
      </c>
      <c r="F15" s="31">
        <v>71.3</v>
      </c>
      <c r="G15" s="31">
        <v>90.9</v>
      </c>
      <c r="H15" s="32">
        <f t="shared" si="0"/>
        <v>482.20000000000005</v>
      </c>
      <c r="I15" s="31">
        <v>94.6</v>
      </c>
      <c r="J15" s="31">
        <v>61</v>
      </c>
      <c r="K15" s="31">
        <v>80.2</v>
      </c>
      <c r="L15" s="31">
        <v>65</v>
      </c>
      <c r="M15" s="31">
        <v>84</v>
      </c>
      <c r="N15" s="31">
        <v>94.6</v>
      </c>
      <c r="O15" s="32">
        <f t="shared" si="1"/>
        <v>479.4</v>
      </c>
      <c r="P15" s="38">
        <f t="shared" si="2"/>
        <v>961.6</v>
      </c>
    </row>
    <row r="16" spans="1:16" x14ac:dyDescent="0.2">
      <c r="A16" s="36" t="s">
        <v>93</v>
      </c>
      <c r="B16" s="37">
        <v>798</v>
      </c>
      <c r="C16" s="37">
        <v>820.6</v>
      </c>
      <c r="D16" s="37">
        <v>845.7</v>
      </c>
      <c r="E16" s="37">
        <v>863.9</v>
      </c>
      <c r="F16" s="37">
        <v>784.3</v>
      </c>
      <c r="G16" s="37">
        <v>845.7</v>
      </c>
      <c r="H16" s="38">
        <f>SUM(H5:H15)</f>
        <v>5288.2000000000007</v>
      </c>
      <c r="I16" s="37">
        <v>827.5</v>
      </c>
      <c r="J16" s="37">
        <v>743.1</v>
      </c>
      <c r="K16" s="37">
        <v>911.2</v>
      </c>
      <c r="L16" s="37">
        <v>809.7</v>
      </c>
      <c r="M16" s="37">
        <v>934.2</v>
      </c>
      <c r="N16" s="37">
        <v>747.4</v>
      </c>
      <c r="O16" s="38">
        <f>SUM(O5:O15)</f>
        <v>5303.1</v>
      </c>
      <c r="P16" s="38">
        <f>SUM(P5:P15)</f>
        <v>10591.300000000001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"/>
  <sheetViews>
    <sheetView showGridLines="0" zoomScaleNormal="100" workbookViewId="0">
      <selection activeCell="B12" sqref="B12"/>
    </sheetView>
  </sheetViews>
  <sheetFormatPr defaultRowHeight="18.75" x14ac:dyDescent="0.3"/>
  <cols>
    <col min="1" max="1" width="26.375" style="6" customWidth="1"/>
    <col min="2" max="5" width="9" style="6"/>
    <col min="6" max="6" width="4.625" style="6" customWidth="1"/>
    <col min="7" max="16384" width="9" style="6"/>
  </cols>
  <sheetData>
    <row r="1" spans="1:12" ht="19.5" thickBot="1" x14ac:dyDescent="0.35"/>
    <row r="2" spans="1:12" ht="24" thickBot="1" x14ac:dyDescent="0.4">
      <c r="A2" s="10" t="s">
        <v>67</v>
      </c>
      <c r="B2" s="7"/>
      <c r="C2" s="13"/>
      <c r="D2" s="9"/>
      <c r="E2" s="9"/>
      <c r="G2" s="55" t="s">
        <v>41</v>
      </c>
      <c r="H2" s="56"/>
      <c r="I2" s="56"/>
      <c r="J2" s="56"/>
      <c r="K2" s="56"/>
      <c r="L2" s="56"/>
    </row>
    <row r="3" spans="1:12" ht="19.5" thickBot="1" x14ac:dyDescent="0.35">
      <c r="B3" s="12"/>
      <c r="C3" s="9"/>
      <c r="D3" s="9"/>
      <c r="E3" s="9"/>
      <c r="G3" s="57" t="s">
        <v>115</v>
      </c>
      <c r="H3" s="56"/>
      <c r="I3" s="56"/>
      <c r="J3" s="56"/>
      <c r="K3" s="56"/>
      <c r="L3" s="56"/>
    </row>
    <row r="4" spans="1:12" ht="19.5" thickBot="1" x14ac:dyDescent="0.35">
      <c r="A4" s="10" t="s">
        <v>37</v>
      </c>
      <c r="B4" s="9"/>
      <c r="C4" s="9"/>
      <c r="D4" s="9"/>
      <c r="E4" s="9"/>
      <c r="G4" s="57" t="s">
        <v>116</v>
      </c>
      <c r="H4" s="56"/>
      <c r="I4" s="56"/>
      <c r="J4" s="56"/>
      <c r="K4" s="56"/>
      <c r="L4" s="56"/>
    </row>
    <row r="5" spans="1:12" ht="19.5" thickBot="1" x14ac:dyDescent="0.35">
      <c r="B5" s="9"/>
      <c r="C5" s="9"/>
      <c r="D5" s="11"/>
      <c r="E5" s="11"/>
    </row>
    <row r="6" spans="1:12" ht="19.5" thickBot="1" x14ac:dyDescent="0.35">
      <c r="A6" s="10" t="s">
        <v>36</v>
      </c>
      <c r="B6" s="9"/>
      <c r="C6" s="8"/>
      <c r="D6" s="7">
        <v>12</v>
      </c>
      <c r="E6" s="7">
        <v>15</v>
      </c>
    </row>
    <row r="7" spans="1:12" ht="19.5" thickBot="1" x14ac:dyDescent="0.35">
      <c r="B7" s="9"/>
      <c r="C7" s="8"/>
      <c r="D7" s="7">
        <v>21</v>
      </c>
      <c r="E7" s="7">
        <v>23</v>
      </c>
      <c r="G7" s="6" t="s">
        <v>39</v>
      </c>
    </row>
    <row r="8" spans="1:12" ht="19.5" thickBot="1" x14ac:dyDescent="0.35">
      <c r="B8" s="9"/>
      <c r="C8" s="8"/>
      <c r="D8" s="7">
        <v>19</v>
      </c>
      <c r="E8" s="7">
        <v>20</v>
      </c>
    </row>
    <row r="10" spans="1:12" x14ac:dyDescent="0.3">
      <c r="D10" s="6" t="s">
        <v>40</v>
      </c>
    </row>
    <row r="12" spans="1:12" x14ac:dyDescent="0.3">
      <c r="A12" s="10" t="s">
        <v>38</v>
      </c>
      <c r="B12" s="14">
        <f ca="1">SUM(OFFSET(B2, 4, 2, 3, 2))</f>
        <v>110</v>
      </c>
      <c r="C12" s="58" t="s">
        <v>117</v>
      </c>
      <c r="D12" s="59" t="s">
        <v>118</v>
      </c>
      <c r="E12" s="60"/>
      <c r="F12" s="60"/>
      <c r="G12" s="60"/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41"/>
  <sheetViews>
    <sheetView showGridLines="0" workbookViewId="0">
      <selection activeCell="G5" sqref="G5"/>
    </sheetView>
  </sheetViews>
  <sheetFormatPr defaultRowHeight="15.75" x14ac:dyDescent="0.25"/>
  <cols>
    <col min="1" max="1" width="2.625" customWidth="1"/>
    <col min="2" max="2" width="6.625" customWidth="1"/>
    <col min="3" max="3" width="13.5" bestFit="1" customWidth="1"/>
    <col min="4" max="4" width="12.75" bestFit="1" customWidth="1"/>
    <col min="5" max="5" width="4.625" customWidth="1"/>
    <col min="6" max="6" width="16.25" bestFit="1" customWidth="1"/>
    <col min="7" max="7" width="12.625" customWidth="1"/>
  </cols>
  <sheetData>
    <row r="1" spans="2:7" ht="23.25" x14ac:dyDescent="0.35">
      <c r="B1" s="1" t="s">
        <v>41</v>
      </c>
    </row>
    <row r="2" spans="2:7" x14ac:dyDescent="0.25">
      <c r="B2" s="3" t="s">
        <v>125</v>
      </c>
      <c r="D2" s="4"/>
      <c r="E2" s="5"/>
    </row>
    <row r="4" spans="2:7" ht="16.5" thickBot="1" x14ac:dyDescent="0.3">
      <c r="B4" s="62" t="s">
        <v>0</v>
      </c>
      <c r="C4" s="62" t="s">
        <v>104</v>
      </c>
      <c r="D4" s="62" t="s">
        <v>5</v>
      </c>
      <c r="F4" s="2" t="s">
        <v>14</v>
      </c>
      <c r="G4" s="61" t="s">
        <v>1</v>
      </c>
    </row>
    <row r="5" spans="2:7" ht="16.5" thickTop="1" x14ac:dyDescent="0.25">
      <c r="B5" s="66" t="s">
        <v>6</v>
      </c>
      <c r="C5" s="63" t="s">
        <v>119</v>
      </c>
      <c r="D5" s="69">
        <v>130650</v>
      </c>
      <c r="F5" s="2" t="s">
        <v>124</v>
      </c>
      <c r="G5" s="21">
        <f ca="1">SUM(OFFSET(B4, MATCH(G4, B5:B40, 0), 2, 3, 1))</f>
        <v>366230</v>
      </c>
    </row>
    <row r="6" spans="2:7" x14ac:dyDescent="0.25">
      <c r="B6" s="67"/>
      <c r="C6" s="64" t="s">
        <v>120</v>
      </c>
      <c r="D6" s="70">
        <v>80460</v>
      </c>
      <c r="F6" s="2" t="s">
        <v>122</v>
      </c>
      <c r="G6" s="21">
        <f ca="1">MAX(OFFSET(B4, MATCH(G4, B5:B40, 0), 2, 3, 1))</f>
        <v>140750</v>
      </c>
    </row>
    <row r="7" spans="2:7" ht="16.5" thickBot="1" x14ac:dyDescent="0.3">
      <c r="B7" s="68"/>
      <c r="C7" s="65" t="s">
        <v>121</v>
      </c>
      <c r="D7" s="71">
        <v>139200</v>
      </c>
      <c r="F7" s="2" t="s">
        <v>123</v>
      </c>
      <c r="G7" s="21">
        <f ca="1">MIN(OFFSET(B4, MATCH(G4, B5:B40, 0), 2, 3, 1))</f>
        <v>91070</v>
      </c>
    </row>
    <row r="8" spans="2:7" ht="16.5" customHeight="1" thickTop="1" x14ac:dyDescent="0.25">
      <c r="B8" s="66" t="s">
        <v>3</v>
      </c>
      <c r="C8" s="63" t="s">
        <v>119</v>
      </c>
      <c r="D8" s="69">
        <v>138690</v>
      </c>
      <c r="F8" s="2" t="s">
        <v>72</v>
      </c>
      <c r="G8" s="21">
        <f ca="1">AVERAGE(OFFSET(B4, MATCH(G4, B5:B40, 0), 2, 3, 1))</f>
        <v>122076.66666666667</v>
      </c>
    </row>
    <row r="9" spans="2:7" ht="15.75" customHeight="1" x14ac:dyDescent="0.25">
      <c r="B9" s="67"/>
      <c r="C9" s="64" t="s">
        <v>120</v>
      </c>
      <c r="D9" s="70">
        <v>84430</v>
      </c>
    </row>
    <row r="10" spans="2:7" ht="16.5" customHeight="1" thickBot="1" x14ac:dyDescent="0.3">
      <c r="B10" s="68"/>
      <c r="C10" s="65" t="s">
        <v>121</v>
      </c>
      <c r="D10" s="71">
        <v>152990</v>
      </c>
    </row>
    <row r="11" spans="2:7" ht="16.5" customHeight="1" thickTop="1" x14ac:dyDescent="0.25">
      <c r="B11" s="66" t="s">
        <v>1</v>
      </c>
      <c r="C11" s="63" t="s">
        <v>119</v>
      </c>
      <c r="D11" s="69">
        <v>134410</v>
      </c>
    </row>
    <row r="12" spans="2:7" ht="15.75" customHeight="1" x14ac:dyDescent="0.25">
      <c r="B12" s="67"/>
      <c r="C12" s="64" t="s">
        <v>120</v>
      </c>
      <c r="D12" s="70">
        <v>91070</v>
      </c>
    </row>
    <row r="13" spans="2:7" ht="16.5" customHeight="1" thickBot="1" x14ac:dyDescent="0.3">
      <c r="B13" s="68"/>
      <c r="C13" s="65" t="s">
        <v>121</v>
      </c>
      <c r="D13" s="71">
        <v>140750</v>
      </c>
    </row>
    <row r="14" spans="2:7" ht="16.5" customHeight="1" thickTop="1" x14ac:dyDescent="0.25">
      <c r="B14" s="66" t="s">
        <v>4</v>
      </c>
      <c r="C14" s="63" t="s">
        <v>119</v>
      </c>
      <c r="D14" s="69">
        <v>144690</v>
      </c>
    </row>
    <row r="15" spans="2:7" ht="15.75" customHeight="1" x14ac:dyDescent="0.25">
      <c r="B15" s="67"/>
      <c r="C15" s="64" t="s">
        <v>120</v>
      </c>
      <c r="D15" s="70">
        <v>81120</v>
      </c>
    </row>
    <row r="16" spans="2:7" ht="16.5" customHeight="1" thickBot="1" x14ac:dyDescent="0.3">
      <c r="B16" s="68"/>
      <c r="C16" s="65" t="s">
        <v>121</v>
      </c>
      <c r="D16" s="71">
        <v>157040</v>
      </c>
    </row>
    <row r="17" spans="2:4" ht="16.5" customHeight="1" thickTop="1" x14ac:dyDescent="0.25">
      <c r="B17" s="66" t="s">
        <v>2</v>
      </c>
      <c r="C17" s="63" t="s">
        <v>119</v>
      </c>
      <c r="D17" s="69">
        <v>149220</v>
      </c>
    </row>
    <row r="18" spans="2:4" ht="15.75" customHeight="1" x14ac:dyDescent="0.25">
      <c r="B18" s="67"/>
      <c r="C18" s="64" t="s">
        <v>120</v>
      </c>
      <c r="D18" s="70">
        <v>91540</v>
      </c>
    </row>
    <row r="19" spans="2:4" ht="16.5" customHeight="1" thickBot="1" x14ac:dyDescent="0.3">
      <c r="B19" s="68"/>
      <c r="C19" s="65" t="s">
        <v>121</v>
      </c>
      <c r="D19" s="71">
        <v>181130</v>
      </c>
    </row>
    <row r="20" spans="2:4" ht="16.5" customHeight="1" thickTop="1" x14ac:dyDescent="0.25">
      <c r="B20" s="66" t="s">
        <v>9</v>
      </c>
      <c r="C20" s="63" t="s">
        <v>119</v>
      </c>
      <c r="D20" s="69">
        <v>144690</v>
      </c>
    </row>
    <row r="21" spans="2:4" ht="15.75" customHeight="1" x14ac:dyDescent="0.25">
      <c r="B21" s="67"/>
      <c r="C21" s="64" t="s">
        <v>120</v>
      </c>
      <c r="D21" s="70">
        <v>85160</v>
      </c>
    </row>
    <row r="22" spans="2:4" ht="16.5" customHeight="1" thickBot="1" x14ac:dyDescent="0.3">
      <c r="B22" s="68"/>
      <c r="C22" s="65" t="s">
        <v>121</v>
      </c>
      <c r="D22" s="71">
        <v>187610</v>
      </c>
    </row>
    <row r="23" spans="2:4" ht="16.5" customHeight="1" thickTop="1" x14ac:dyDescent="0.25">
      <c r="B23" s="66" t="s">
        <v>10</v>
      </c>
      <c r="C23" s="63" t="s">
        <v>119</v>
      </c>
      <c r="D23" s="69">
        <v>129890</v>
      </c>
    </row>
    <row r="24" spans="2:4" ht="15.75" customHeight="1" x14ac:dyDescent="0.25">
      <c r="B24" s="67"/>
      <c r="C24" s="64" t="s">
        <v>120</v>
      </c>
      <c r="D24" s="70">
        <v>86790</v>
      </c>
    </row>
    <row r="25" spans="2:4" ht="16.5" customHeight="1" thickBot="1" x14ac:dyDescent="0.3">
      <c r="B25" s="68"/>
      <c r="C25" s="65" t="s">
        <v>121</v>
      </c>
      <c r="D25" s="71">
        <v>166020</v>
      </c>
    </row>
    <row r="26" spans="2:4" ht="16.5" customHeight="1" thickTop="1" x14ac:dyDescent="0.25">
      <c r="B26" s="66" t="s">
        <v>12</v>
      </c>
      <c r="C26" s="63" t="s">
        <v>119</v>
      </c>
      <c r="D26" s="69">
        <v>131990</v>
      </c>
    </row>
    <row r="27" spans="2:4" ht="15.75" customHeight="1" x14ac:dyDescent="0.25">
      <c r="B27" s="67"/>
      <c r="C27" s="64" t="s">
        <v>120</v>
      </c>
      <c r="D27" s="70">
        <v>80320</v>
      </c>
    </row>
    <row r="28" spans="2:4" ht="16.5" customHeight="1" thickBot="1" x14ac:dyDescent="0.3">
      <c r="B28" s="68"/>
      <c r="C28" s="65" t="s">
        <v>121</v>
      </c>
      <c r="D28" s="71">
        <v>142740</v>
      </c>
    </row>
    <row r="29" spans="2:4" ht="16.5" customHeight="1" thickTop="1" x14ac:dyDescent="0.25">
      <c r="B29" s="66" t="s">
        <v>7</v>
      </c>
      <c r="C29" s="63" t="s">
        <v>119</v>
      </c>
      <c r="D29" s="69">
        <v>133200</v>
      </c>
    </row>
    <row r="30" spans="2:4" ht="15.75" customHeight="1" x14ac:dyDescent="0.25">
      <c r="B30" s="67"/>
      <c r="C30" s="64" t="s">
        <v>120</v>
      </c>
      <c r="D30" s="70">
        <v>91670</v>
      </c>
    </row>
    <row r="31" spans="2:4" ht="16.5" customHeight="1" thickBot="1" x14ac:dyDescent="0.3">
      <c r="B31" s="68"/>
      <c r="C31" s="65" t="s">
        <v>121</v>
      </c>
      <c r="D31" s="71">
        <v>170000</v>
      </c>
    </row>
    <row r="32" spans="2:4" ht="16.5" thickTop="1" x14ac:dyDescent="0.25">
      <c r="B32" s="66" t="s">
        <v>13</v>
      </c>
      <c r="C32" s="63" t="s">
        <v>119</v>
      </c>
      <c r="D32" s="69">
        <v>121310</v>
      </c>
    </row>
    <row r="33" spans="2:4" x14ac:dyDescent="0.25">
      <c r="B33" s="67"/>
      <c r="C33" s="64" t="s">
        <v>120</v>
      </c>
      <c r="D33" s="70">
        <v>80460</v>
      </c>
    </row>
    <row r="34" spans="2:4" ht="16.5" thickBot="1" x14ac:dyDescent="0.3">
      <c r="B34" s="68"/>
      <c r="C34" s="65" t="s">
        <v>121</v>
      </c>
      <c r="D34" s="71">
        <v>126830</v>
      </c>
    </row>
    <row r="35" spans="2:4" ht="16.5" thickTop="1" x14ac:dyDescent="0.25">
      <c r="B35" s="66" t="s">
        <v>8</v>
      </c>
      <c r="C35" s="63" t="s">
        <v>119</v>
      </c>
      <c r="D35" s="69">
        <v>120000</v>
      </c>
    </row>
    <row r="36" spans="2:4" x14ac:dyDescent="0.25">
      <c r="B36" s="67"/>
      <c r="C36" s="64" t="s">
        <v>120</v>
      </c>
      <c r="D36" s="70">
        <v>84030</v>
      </c>
    </row>
    <row r="37" spans="2:4" ht="16.5" thickBot="1" x14ac:dyDescent="0.3">
      <c r="B37" s="68"/>
      <c r="C37" s="65" t="s">
        <v>121</v>
      </c>
      <c r="D37" s="71">
        <v>161620</v>
      </c>
    </row>
    <row r="38" spans="2:4" ht="16.5" thickTop="1" x14ac:dyDescent="0.25">
      <c r="B38" s="66" t="s">
        <v>11</v>
      </c>
      <c r="C38" s="63" t="s">
        <v>119</v>
      </c>
      <c r="D38" s="69">
        <v>138860</v>
      </c>
    </row>
    <row r="39" spans="2:4" x14ac:dyDescent="0.25">
      <c r="B39" s="67"/>
      <c r="C39" s="64" t="s">
        <v>120</v>
      </c>
      <c r="D39" s="70">
        <v>80520</v>
      </c>
    </row>
    <row r="40" spans="2:4" ht="16.5" thickBot="1" x14ac:dyDescent="0.3">
      <c r="B40" s="68"/>
      <c r="C40" s="65" t="s">
        <v>121</v>
      </c>
      <c r="D40" s="71">
        <v>177240</v>
      </c>
    </row>
    <row r="41" spans="2:4" ht="16.5" thickTop="1" x14ac:dyDescent="0.25"/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6"/>
  <sheetViews>
    <sheetView showGridLines="0" workbookViewId="0">
      <selection activeCell="J4" sqref="J4"/>
    </sheetView>
  </sheetViews>
  <sheetFormatPr defaultRowHeight="15.75" x14ac:dyDescent="0.25"/>
  <cols>
    <col min="3" max="14" width="6.625" customWidth="1"/>
  </cols>
  <sheetData>
    <row r="1" spans="1:14" ht="23.25" x14ac:dyDescent="0.35">
      <c r="A1" s="1" t="s">
        <v>41</v>
      </c>
    </row>
    <row r="2" spans="1:14" x14ac:dyDescent="0.25">
      <c r="A2" s="3" t="s">
        <v>68</v>
      </c>
    </row>
    <row r="4" spans="1:14" x14ac:dyDescent="0.25">
      <c r="C4" s="16" t="s">
        <v>42</v>
      </c>
      <c r="D4" s="15">
        <v>7</v>
      </c>
      <c r="F4" s="16" t="s">
        <v>28</v>
      </c>
      <c r="G4" s="15">
        <v>10</v>
      </c>
      <c r="I4" s="16" t="s">
        <v>27</v>
      </c>
      <c r="J4" s="15">
        <f ca="1">OFFSET(B6,D4,G4)</f>
        <v>868</v>
      </c>
    </row>
    <row r="6" spans="1:14" x14ac:dyDescent="0.25">
      <c r="B6" s="17" t="s">
        <v>43</v>
      </c>
      <c r="C6" s="16" t="s">
        <v>44</v>
      </c>
      <c r="D6" s="16" t="s">
        <v>45</v>
      </c>
      <c r="E6" s="16" t="s">
        <v>46</v>
      </c>
      <c r="F6" s="16" t="s">
        <v>47</v>
      </c>
      <c r="G6" s="16" t="s">
        <v>48</v>
      </c>
      <c r="H6" s="16" t="s">
        <v>49</v>
      </c>
      <c r="I6" s="16" t="s">
        <v>50</v>
      </c>
      <c r="J6" s="16" t="s">
        <v>51</v>
      </c>
      <c r="K6" s="16" t="s">
        <v>52</v>
      </c>
      <c r="L6" s="16" t="s">
        <v>53</v>
      </c>
      <c r="M6" s="16" t="s">
        <v>54</v>
      </c>
      <c r="N6" s="16" t="s">
        <v>55</v>
      </c>
    </row>
    <row r="7" spans="1:14" x14ac:dyDescent="0.25">
      <c r="B7" s="16" t="s">
        <v>56</v>
      </c>
      <c r="C7" s="15">
        <v>663</v>
      </c>
      <c r="D7" s="15">
        <v>811</v>
      </c>
      <c r="E7" s="15">
        <v>824</v>
      </c>
      <c r="F7" s="15">
        <v>595</v>
      </c>
      <c r="G7" s="15">
        <v>541</v>
      </c>
      <c r="H7" s="15">
        <v>846</v>
      </c>
      <c r="I7" s="15">
        <v>608</v>
      </c>
      <c r="J7" s="15">
        <v>668</v>
      </c>
      <c r="K7" s="15">
        <v>788</v>
      </c>
      <c r="L7" s="15">
        <v>623</v>
      </c>
      <c r="M7" s="15">
        <v>821</v>
      </c>
      <c r="N7" s="15">
        <v>912</v>
      </c>
    </row>
    <row r="8" spans="1:14" x14ac:dyDescent="0.25">
      <c r="B8" s="16" t="s">
        <v>57</v>
      </c>
      <c r="C8" s="15">
        <v>911</v>
      </c>
      <c r="D8" s="15">
        <v>591</v>
      </c>
      <c r="E8" s="15">
        <v>592</v>
      </c>
      <c r="F8" s="15">
        <v>718</v>
      </c>
      <c r="G8" s="15">
        <v>649</v>
      </c>
      <c r="H8" s="15">
        <v>676</v>
      </c>
      <c r="I8" s="15">
        <v>673</v>
      </c>
      <c r="J8" s="15">
        <v>979</v>
      </c>
      <c r="K8" s="15">
        <v>585</v>
      </c>
      <c r="L8" s="15">
        <v>518</v>
      </c>
      <c r="M8" s="15">
        <v>742</v>
      </c>
      <c r="N8" s="15">
        <v>921</v>
      </c>
    </row>
    <row r="9" spans="1:14" x14ac:dyDescent="0.25">
      <c r="B9" s="16" t="s">
        <v>58</v>
      </c>
      <c r="C9" s="15">
        <v>910</v>
      </c>
      <c r="D9" s="15">
        <v>685</v>
      </c>
      <c r="E9" s="15">
        <v>793</v>
      </c>
      <c r="F9" s="15">
        <v>663</v>
      </c>
      <c r="G9" s="15">
        <v>953</v>
      </c>
      <c r="H9" s="15">
        <v>896</v>
      </c>
      <c r="I9" s="15">
        <v>775</v>
      </c>
      <c r="J9" s="15">
        <v>526</v>
      </c>
      <c r="K9" s="15">
        <v>893</v>
      </c>
      <c r="L9" s="15">
        <v>538</v>
      </c>
      <c r="M9" s="15">
        <v>514</v>
      </c>
      <c r="N9" s="15">
        <v>999</v>
      </c>
    </row>
    <row r="10" spans="1:14" x14ac:dyDescent="0.25">
      <c r="B10" s="16" t="s">
        <v>59</v>
      </c>
      <c r="C10" s="15">
        <v>790</v>
      </c>
      <c r="D10" s="15">
        <v>869</v>
      </c>
      <c r="E10" s="15">
        <v>978</v>
      </c>
      <c r="F10" s="15">
        <v>682</v>
      </c>
      <c r="G10" s="15">
        <v>791</v>
      </c>
      <c r="H10" s="15">
        <v>516</v>
      </c>
      <c r="I10" s="15">
        <v>565</v>
      </c>
      <c r="J10" s="15">
        <v>739</v>
      </c>
      <c r="K10" s="15">
        <v>603</v>
      </c>
      <c r="L10" s="15">
        <v>623</v>
      </c>
      <c r="M10" s="15">
        <v>570</v>
      </c>
      <c r="N10" s="15">
        <v>798</v>
      </c>
    </row>
    <row r="11" spans="1:14" x14ac:dyDescent="0.25">
      <c r="B11" s="16" t="s">
        <v>60</v>
      </c>
      <c r="C11" s="15">
        <v>792</v>
      </c>
      <c r="D11" s="15">
        <v>810</v>
      </c>
      <c r="E11" s="15">
        <v>683</v>
      </c>
      <c r="F11" s="15">
        <v>888</v>
      </c>
      <c r="G11" s="15">
        <v>997</v>
      </c>
      <c r="H11" s="15">
        <v>515</v>
      </c>
      <c r="I11" s="15">
        <v>683</v>
      </c>
      <c r="J11" s="15">
        <v>711</v>
      </c>
      <c r="K11" s="15">
        <v>995</v>
      </c>
      <c r="L11" s="15">
        <v>780</v>
      </c>
      <c r="M11" s="15">
        <v>914</v>
      </c>
      <c r="N11" s="15">
        <v>555</v>
      </c>
    </row>
    <row r="12" spans="1:14" x14ac:dyDescent="0.25">
      <c r="B12" s="16" t="s">
        <v>61</v>
      </c>
      <c r="C12" s="15">
        <v>789</v>
      </c>
      <c r="D12" s="15">
        <v>781</v>
      </c>
      <c r="E12" s="15">
        <v>808</v>
      </c>
      <c r="F12" s="15">
        <v>670</v>
      </c>
      <c r="G12" s="15">
        <v>570</v>
      </c>
      <c r="H12" s="15">
        <v>579</v>
      </c>
      <c r="I12" s="15">
        <v>941</v>
      </c>
      <c r="J12" s="15">
        <v>551</v>
      </c>
      <c r="K12" s="15">
        <v>882</v>
      </c>
      <c r="L12" s="15">
        <v>619</v>
      </c>
      <c r="M12" s="15">
        <v>865</v>
      </c>
      <c r="N12" s="15">
        <v>959</v>
      </c>
    </row>
    <row r="13" spans="1:14" x14ac:dyDescent="0.25">
      <c r="B13" s="16" t="s">
        <v>62</v>
      </c>
      <c r="C13" s="15">
        <v>547</v>
      </c>
      <c r="D13" s="15">
        <v>664</v>
      </c>
      <c r="E13" s="15">
        <v>829</v>
      </c>
      <c r="F13" s="15">
        <v>895</v>
      </c>
      <c r="G13" s="15">
        <v>862</v>
      </c>
      <c r="H13" s="15">
        <v>946</v>
      </c>
      <c r="I13" s="15">
        <v>576</v>
      </c>
      <c r="J13" s="15">
        <v>556</v>
      </c>
      <c r="K13" s="15">
        <v>832</v>
      </c>
      <c r="L13" s="15">
        <v>868</v>
      </c>
      <c r="M13" s="15">
        <v>958</v>
      </c>
      <c r="N13" s="15">
        <v>908</v>
      </c>
    </row>
    <row r="14" spans="1:14" x14ac:dyDescent="0.25">
      <c r="B14" s="16" t="s">
        <v>63</v>
      </c>
      <c r="C14" s="15">
        <v>842</v>
      </c>
      <c r="D14" s="15">
        <v>892</v>
      </c>
      <c r="E14" s="15">
        <v>932</v>
      </c>
      <c r="F14" s="15">
        <v>823</v>
      </c>
      <c r="G14" s="15">
        <v>937</v>
      </c>
      <c r="H14" s="15">
        <v>615</v>
      </c>
      <c r="I14" s="15">
        <v>901</v>
      </c>
      <c r="J14" s="15">
        <v>903</v>
      </c>
      <c r="K14" s="15">
        <v>953</v>
      </c>
      <c r="L14" s="15">
        <v>939</v>
      </c>
      <c r="M14" s="15">
        <v>924</v>
      </c>
      <c r="N14" s="15">
        <v>716</v>
      </c>
    </row>
    <row r="15" spans="1:14" x14ac:dyDescent="0.25">
      <c r="B15" s="16" t="s">
        <v>64</v>
      </c>
      <c r="C15" s="15">
        <v>829</v>
      </c>
      <c r="D15" s="15">
        <v>602</v>
      </c>
      <c r="E15" s="15">
        <v>526</v>
      </c>
      <c r="F15" s="15">
        <v>526</v>
      </c>
      <c r="G15" s="15">
        <v>514</v>
      </c>
      <c r="H15" s="15">
        <v>732</v>
      </c>
      <c r="I15" s="15">
        <v>890</v>
      </c>
      <c r="J15" s="15">
        <v>829</v>
      </c>
      <c r="K15" s="15">
        <v>884</v>
      </c>
      <c r="L15" s="15">
        <v>672</v>
      </c>
      <c r="M15" s="15">
        <v>933</v>
      </c>
      <c r="N15" s="15">
        <v>511</v>
      </c>
    </row>
    <row r="16" spans="1:14" x14ac:dyDescent="0.25">
      <c r="B16" s="16" t="s">
        <v>65</v>
      </c>
      <c r="C16" s="15">
        <v>544</v>
      </c>
      <c r="D16" s="15">
        <v>634</v>
      </c>
      <c r="E16" s="15">
        <v>642</v>
      </c>
      <c r="F16" s="15">
        <v>705</v>
      </c>
      <c r="G16" s="15">
        <v>679</v>
      </c>
      <c r="H16" s="15">
        <v>782</v>
      </c>
      <c r="I16" s="15">
        <v>930</v>
      </c>
      <c r="J16" s="15">
        <v>763</v>
      </c>
      <c r="K16" s="15">
        <v>736</v>
      </c>
      <c r="L16" s="15">
        <v>621</v>
      </c>
      <c r="M16" s="15">
        <v>931</v>
      </c>
      <c r="N16" s="15">
        <v>985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showGridLines="0" workbookViewId="0">
      <selection activeCell="E19" sqref="E19:G22"/>
    </sheetView>
  </sheetViews>
  <sheetFormatPr defaultColWidth="8.625" defaultRowHeight="15.75" x14ac:dyDescent="0.25"/>
  <cols>
    <col min="1" max="1" width="2.625" customWidth="1"/>
    <col min="2" max="2" width="16.25" bestFit="1" customWidth="1"/>
    <col min="3" max="3" width="13.625" customWidth="1"/>
    <col min="5" max="5" width="11.375" customWidth="1"/>
    <col min="7" max="7" width="12.25" customWidth="1"/>
  </cols>
  <sheetData>
    <row r="1" spans="1:7" ht="23.25" x14ac:dyDescent="0.35">
      <c r="A1" s="1" t="s">
        <v>41</v>
      </c>
    </row>
    <row r="2" spans="1:7" x14ac:dyDescent="0.25">
      <c r="A2" s="3" t="s">
        <v>69</v>
      </c>
    </row>
    <row r="4" spans="1:7" x14ac:dyDescent="0.25">
      <c r="B4" s="2" t="s">
        <v>70</v>
      </c>
      <c r="C4" s="19">
        <f ca="1">COUNT(Datas)</f>
        <v>18</v>
      </c>
      <c r="E4" s="20" t="s">
        <v>29</v>
      </c>
      <c r="F4" s="20" t="s">
        <v>66</v>
      </c>
      <c r="G4" s="20" t="s">
        <v>5</v>
      </c>
    </row>
    <row r="5" spans="1:7" x14ac:dyDescent="0.25">
      <c r="B5" s="2" t="s">
        <v>71</v>
      </c>
      <c r="C5" s="22">
        <f ca="1">SUM(Vendas)</f>
        <v>9433389</v>
      </c>
      <c r="E5" s="18">
        <v>43925</v>
      </c>
      <c r="F5" s="19" t="s">
        <v>30</v>
      </c>
      <c r="G5" s="21">
        <v>590698</v>
      </c>
    </row>
    <row r="6" spans="1:7" x14ac:dyDescent="0.25">
      <c r="B6" s="2" t="s">
        <v>72</v>
      </c>
      <c r="C6" s="22">
        <f ca="1">AVERAGE(Vendas)</f>
        <v>524077.16666666669</v>
      </c>
      <c r="E6" s="18">
        <v>43949</v>
      </c>
      <c r="F6" s="19" t="s">
        <v>34</v>
      </c>
      <c r="G6" s="21">
        <v>588852</v>
      </c>
    </row>
    <row r="7" spans="1:7" x14ac:dyDescent="0.25">
      <c r="B7" s="2" t="s">
        <v>73</v>
      </c>
      <c r="C7" s="18">
        <f ca="1">MIN(Datas)</f>
        <v>43925</v>
      </c>
      <c r="E7" s="18">
        <v>43954</v>
      </c>
      <c r="F7" s="19" t="s">
        <v>31</v>
      </c>
      <c r="G7" s="21">
        <v>581698</v>
      </c>
    </row>
    <row r="8" spans="1:7" x14ac:dyDescent="0.25">
      <c r="B8" s="2" t="s">
        <v>74</v>
      </c>
      <c r="C8" s="18">
        <f ca="1">MAX(Datas)</f>
        <v>44116</v>
      </c>
      <c r="E8" s="18">
        <v>43958</v>
      </c>
      <c r="F8" s="19" t="s">
        <v>32</v>
      </c>
      <c r="G8" s="21">
        <v>463592</v>
      </c>
    </row>
    <row r="9" spans="1:7" x14ac:dyDescent="0.25">
      <c r="E9" s="18">
        <v>43974</v>
      </c>
      <c r="F9" s="19" t="s">
        <v>30</v>
      </c>
      <c r="G9" s="21">
        <v>461050</v>
      </c>
    </row>
    <row r="10" spans="1:7" x14ac:dyDescent="0.25">
      <c r="E10" s="18">
        <v>43977</v>
      </c>
      <c r="F10" s="19" t="s">
        <v>34</v>
      </c>
      <c r="G10" s="21">
        <v>528377</v>
      </c>
    </row>
    <row r="11" spans="1:7" x14ac:dyDescent="0.25">
      <c r="E11" s="18">
        <v>43984</v>
      </c>
      <c r="F11" s="19" t="s">
        <v>34</v>
      </c>
      <c r="G11" s="21">
        <v>578987</v>
      </c>
    </row>
    <row r="12" spans="1:7" x14ac:dyDescent="0.25">
      <c r="E12" s="18">
        <v>43990</v>
      </c>
      <c r="F12" s="19" t="s">
        <v>32</v>
      </c>
      <c r="G12" s="21">
        <v>512471</v>
      </c>
    </row>
    <row r="13" spans="1:7" x14ac:dyDescent="0.25">
      <c r="E13" s="18">
        <v>44047</v>
      </c>
      <c r="F13" s="19" t="s">
        <v>33</v>
      </c>
      <c r="G13" s="21">
        <v>451949</v>
      </c>
    </row>
    <row r="14" spans="1:7" x14ac:dyDescent="0.25">
      <c r="E14" s="18">
        <v>44055</v>
      </c>
      <c r="F14" s="19" t="s">
        <v>34</v>
      </c>
      <c r="G14" s="21">
        <v>494761</v>
      </c>
    </row>
    <row r="15" spans="1:7" x14ac:dyDescent="0.25">
      <c r="E15" s="18">
        <v>44081</v>
      </c>
      <c r="F15" s="19" t="s">
        <v>32</v>
      </c>
      <c r="G15" s="21">
        <v>558984</v>
      </c>
    </row>
    <row r="16" spans="1:7" x14ac:dyDescent="0.25">
      <c r="E16" s="18">
        <v>44087</v>
      </c>
      <c r="F16" s="19" t="s">
        <v>30</v>
      </c>
      <c r="G16" s="21">
        <v>503186</v>
      </c>
    </row>
    <row r="17" spans="5:7" x14ac:dyDescent="0.25">
      <c r="E17" s="18">
        <v>44112</v>
      </c>
      <c r="F17" s="19" t="s">
        <v>31</v>
      </c>
      <c r="G17" s="21">
        <v>467761</v>
      </c>
    </row>
    <row r="18" spans="5:7" x14ac:dyDescent="0.25">
      <c r="E18" s="18">
        <v>44116</v>
      </c>
      <c r="F18" s="19" t="s">
        <v>30</v>
      </c>
      <c r="G18" s="21">
        <v>560546</v>
      </c>
    </row>
    <row r="19" spans="5:7" x14ac:dyDescent="0.25">
      <c r="E19" s="18">
        <v>44081</v>
      </c>
      <c r="F19" s="19" t="s">
        <v>32</v>
      </c>
      <c r="G19" s="21">
        <v>558984</v>
      </c>
    </row>
    <row r="20" spans="5:7" x14ac:dyDescent="0.25">
      <c r="E20" s="18">
        <v>44087</v>
      </c>
      <c r="F20" s="19" t="s">
        <v>30</v>
      </c>
      <c r="G20" s="21">
        <v>503186</v>
      </c>
    </row>
    <row r="21" spans="5:7" x14ac:dyDescent="0.25">
      <c r="E21" s="18">
        <v>44112</v>
      </c>
      <c r="F21" s="19" t="s">
        <v>31</v>
      </c>
      <c r="G21" s="21">
        <v>467761</v>
      </c>
    </row>
    <row r="22" spans="5:7" x14ac:dyDescent="0.25">
      <c r="E22" s="18">
        <v>44116</v>
      </c>
      <c r="F22" s="19" t="s">
        <v>30</v>
      </c>
      <c r="G22" s="21">
        <v>560546</v>
      </c>
    </row>
  </sheetData>
  <sortState xmlns:xlrd2="http://schemas.microsoft.com/office/spreadsheetml/2017/richdata2" ref="E5:G18">
    <sortCondition ref="E5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"/>
  <sheetViews>
    <sheetView showGridLines="0" workbookViewId="0">
      <selection activeCell="E4" sqref="E4"/>
    </sheetView>
  </sheetViews>
  <sheetFormatPr defaultRowHeight="15.75" x14ac:dyDescent="0.25"/>
  <cols>
    <col min="1" max="1" width="2.625" customWidth="1"/>
    <col min="5" max="5" width="14.125" customWidth="1"/>
  </cols>
  <sheetData>
    <row r="1" spans="1:5" ht="23.25" x14ac:dyDescent="0.35">
      <c r="A1" s="1" t="s">
        <v>75</v>
      </c>
    </row>
    <row r="2" spans="1:5" x14ac:dyDescent="0.25">
      <c r="A2" s="3" t="s">
        <v>97</v>
      </c>
    </row>
    <row r="4" spans="1:5" x14ac:dyDescent="0.25">
      <c r="D4" s="2" t="s">
        <v>35</v>
      </c>
      <c r="E4" s="27" t="s">
        <v>30</v>
      </c>
    </row>
    <row r="6" spans="1:5" x14ac:dyDescent="0.25">
      <c r="D6" s="2" t="s">
        <v>98</v>
      </c>
      <c r="E6" s="26">
        <f ca="1">INDIRECT(E4&amp;"!H16")</f>
        <v>5650.3</v>
      </c>
    </row>
    <row r="8" spans="1:5" x14ac:dyDescent="0.25">
      <c r="D8" s="2" t="s">
        <v>99</v>
      </c>
      <c r="E8" s="26">
        <f ca="1">INDIRECT(E4&amp;"!O16")</f>
        <v>5574.2000000000007</v>
      </c>
    </row>
    <row r="10" spans="1:5" x14ac:dyDescent="0.25">
      <c r="D10" s="2" t="s">
        <v>100</v>
      </c>
      <c r="E10" s="26">
        <f ca="1">INDIRECT(E4&amp;"!P16")</f>
        <v>11224.5</v>
      </c>
    </row>
  </sheetData>
  <dataValidations count="1">
    <dataValidation type="list" allowBlank="1" showInputMessage="1" showErrorMessage="1" sqref="E4" xr:uid="{00000000-0002-0000-0500-000000000000}">
      <formula1>"Norte,Sul,Leste,Oeste"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77</v>
      </c>
      <c r="P2" s="25" t="s">
        <v>78</v>
      </c>
    </row>
    <row r="4" spans="1:16" x14ac:dyDescent="0.2">
      <c r="A4" s="47"/>
      <c r="B4" s="28" t="s">
        <v>26</v>
      </c>
      <c r="C4" s="28" t="s">
        <v>25</v>
      </c>
      <c r="D4" s="28" t="s">
        <v>24</v>
      </c>
      <c r="E4" s="28" t="s">
        <v>23</v>
      </c>
      <c r="F4" s="28" t="s">
        <v>22</v>
      </c>
      <c r="G4" s="28" t="s">
        <v>21</v>
      </c>
      <c r="H4" s="29" t="s">
        <v>79</v>
      </c>
      <c r="I4" s="28" t="s">
        <v>20</v>
      </c>
      <c r="J4" s="28" t="s">
        <v>19</v>
      </c>
      <c r="K4" s="28" t="s">
        <v>18</v>
      </c>
      <c r="L4" s="28" t="s">
        <v>17</v>
      </c>
      <c r="M4" s="28" t="s">
        <v>16</v>
      </c>
      <c r="N4" s="28" t="s">
        <v>15</v>
      </c>
      <c r="O4" s="29" t="s">
        <v>80</v>
      </c>
      <c r="P4" s="29" t="s">
        <v>81</v>
      </c>
    </row>
    <row r="5" spans="1:16" x14ac:dyDescent="0.2">
      <c r="A5" s="30" t="s">
        <v>82</v>
      </c>
      <c r="B5" s="31">
        <v>92.6</v>
      </c>
      <c r="C5" s="31">
        <v>79.8</v>
      </c>
      <c r="D5" s="31">
        <v>108.3</v>
      </c>
      <c r="E5" s="31">
        <v>67</v>
      </c>
      <c r="F5" s="31">
        <v>68.099999999999994</v>
      </c>
      <c r="G5" s="31">
        <v>108.6</v>
      </c>
      <c r="H5" s="32">
        <f t="shared" ref="H5:H15" si="0">SUM(B5:G5)</f>
        <v>524.4</v>
      </c>
      <c r="I5" s="31">
        <v>70</v>
      </c>
      <c r="J5" s="31">
        <v>93.9</v>
      </c>
      <c r="K5" s="31">
        <v>77.2</v>
      </c>
      <c r="L5" s="31">
        <v>69.8</v>
      </c>
      <c r="M5" s="31">
        <v>95</v>
      </c>
      <c r="N5" s="31">
        <v>75.2</v>
      </c>
      <c r="O5" s="32">
        <f t="shared" ref="O5:O15" si="1">SUM(I5:N5)</f>
        <v>481.1</v>
      </c>
      <c r="P5" s="34">
        <f t="shared" ref="P5:P15" si="2">SUM(O5,H5)</f>
        <v>1005.5</v>
      </c>
    </row>
    <row r="6" spans="1:16" x14ac:dyDescent="0.2">
      <c r="A6" s="30" t="s">
        <v>83</v>
      </c>
      <c r="B6" s="31">
        <v>73</v>
      </c>
      <c r="C6" s="31">
        <v>68.599999999999994</v>
      </c>
      <c r="D6" s="31">
        <v>64.2</v>
      </c>
      <c r="E6" s="31">
        <v>77.099999999999994</v>
      </c>
      <c r="F6" s="31">
        <v>69.3</v>
      </c>
      <c r="G6" s="31">
        <v>100.1</v>
      </c>
      <c r="H6" s="32">
        <f t="shared" si="0"/>
        <v>452.29999999999995</v>
      </c>
      <c r="I6" s="31">
        <v>63.4</v>
      </c>
      <c r="J6" s="31">
        <v>103.7</v>
      </c>
      <c r="K6" s="31">
        <v>88.2</v>
      </c>
      <c r="L6" s="31">
        <v>96.2</v>
      </c>
      <c r="M6" s="31">
        <v>93.1</v>
      </c>
      <c r="N6" s="31">
        <v>99</v>
      </c>
      <c r="O6" s="32">
        <f t="shared" si="1"/>
        <v>543.6</v>
      </c>
      <c r="P6" s="34">
        <f t="shared" si="2"/>
        <v>995.9</v>
      </c>
    </row>
    <row r="7" spans="1:16" x14ac:dyDescent="0.2">
      <c r="A7" s="30" t="s">
        <v>84</v>
      </c>
      <c r="B7" s="31">
        <v>103.7</v>
      </c>
      <c r="C7" s="31">
        <v>93.6</v>
      </c>
      <c r="D7" s="31">
        <v>90.4</v>
      </c>
      <c r="E7" s="31">
        <v>83.6</v>
      </c>
      <c r="F7" s="31">
        <v>66</v>
      </c>
      <c r="G7" s="31">
        <v>106.8</v>
      </c>
      <c r="H7" s="32">
        <f t="shared" si="0"/>
        <v>544.1</v>
      </c>
      <c r="I7" s="31">
        <v>71.2</v>
      </c>
      <c r="J7" s="31">
        <v>99.5</v>
      </c>
      <c r="K7" s="31">
        <v>69</v>
      </c>
      <c r="L7" s="31">
        <v>101.1</v>
      </c>
      <c r="M7" s="31">
        <v>101.1</v>
      </c>
      <c r="N7" s="31">
        <v>60.6</v>
      </c>
      <c r="O7" s="32">
        <f t="shared" si="1"/>
        <v>502.5</v>
      </c>
      <c r="P7" s="34">
        <f t="shared" si="2"/>
        <v>1046.5999999999999</v>
      </c>
    </row>
    <row r="8" spans="1:16" x14ac:dyDescent="0.2">
      <c r="A8" s="30" t="s">
        <v>85</v>
      </c>
      <c r="B8" s="31">
        <v>69.900000000000006</v>
      </c>
      <c r="C8" s="31">
        <v>98.6</v>
      </c>
      <c r="D8" s="31">
        <v>74.099999999999994</v>
      </c>
      <c r="E8" s="31">
        <v>91.4</v>
      </c>
      <c r="F8" s="31">
        <v>102.7</v>
      </c>
      <c r="G8" s="31">
        <v>77.3</v>
      </c>
      <c r="H8" s="32">
        <f t="shared" si="0"/>
        <v>514</v>
      </c>
      <c r="I8" s="31">
        <v>103.7</v>
      </c>
      <c r="J8" s="31">
        <v>92</v>
      </c>
      <c r="K8" s="31">
        <v>97.3</v>
      </c>
      <c r="L8" s="31">
        <v>95.5</v>
      </c>
      <c r="M8" s="31">
        <v>72.3</v>
      </c>
      <c r="N8" s="31">
        <v>90.9</v>
      </c>
      <c r="O8" s="32">
        <f t="shared" si="1"/>
        <v>551.70000000000005</v>
      </c>
      <c r="P8" s="34">
        <f t="shared" si="2"/>
        <v>1065.7</v>
      </c>
    </row>
    <row r="9" spans="1:16" x14ac:dyDescent="0.2">
      <c r="A9" s="30" t="s">
        <v>86</v>
      </c>
      <c r="B9" s="31">
        <v>94.3</v>
      </c>
      <c r="C9" s="31">
        <v>83.1</v>
      </c>
      <c r="D9" s="31">
        <v>63.4</v>
      </c>
      <c r="E9" s="31">
        <v>68.3</v>
      </c>
      <c r="F9" s="31">
        <v>73.900000000000006</v>
      </c>
      <c r="G9" s="31">
        <v>109.7</v>
      </c>
      <c r="H9" s="32">
        <f t="shared" si="0"/>
        <v>492.7</v>
      </c>
      <c r="I9" s="31">
        <v>109.3</v>
      </c>
      <c r="J9" s="31">
        <v>90.3</v>
      </c>
      <c r="K9" s="31">
        <v>84.2</v>
      </c>
      <c r="L9" s="31">
        <v>78.400000000000006</v>
      </c>
      <c r="M9" s="31">
        <v>71.599999999999994</v>
      </c>
      <c r="N9" s="31">
        <v>106.5</v>
      </c>
      <c r="O9" s="32">
        <f t="shared" si="1"/>
        <v>540.30000000000007</v>
      </c>
      <c r="P9" s="34">
        <f t="shared" si="2"/>
        <v>1033</v>
      </c>
    </row>
    <row r="10" spans="1:16" x14ac:dyDescent="0.2">
      <c r="A10" s="30" t="s">
        <v>87</v>
      </c>
      <c r="B10" s="31">
        <v>90.9</v>
      </c>
      <c r="C10" s="31">
        <v>75.2</v>
      </c>
      <c r="D10" s="31">
        <v>64.8</v>
      </c>
      <c r="E10" s="31">
        <v>82.3</v>
      </c>
      <c r="F10" s="31">
        <v>95.1</v>
      </c>
      <c r="G10" s="31">
        <v>104.8</v>
      </c>
      <c r="H10" s="32">
        <f t="shared" si="0"/>
        <v>513.1</v>
      </c>
      <c r="I10" s="31">
        <v>70.8</v>
      </c>
      <c r="J10" s="31">
        <v>75.2</v>
      </c>
      <c r="K10" s="31">
        <v>94.4</v>
      </c>
      <c r="L10" s="31">
        <v>65.3</v>
      </c>
      <c r="M10" s="31">
        <v>82.2</v>
      </c>
      <c r="N10" s="31">
        <v>107.3</v>
      </c>
      <c r="O10" s="32">
        <f t="shared" si="1"/>
        <v>495.2</v>
      </c>
      <c r="P10" s="34">
        <f t="shared" si="2"/>
        <v>1008.3</v>
      </c>
    </row>
    <row r="11" spans="1:16" x14ac:dyDescent="0.2">
      <c r="A11" s="30" t="s">
        <v>88</v>
      </c>
      <c r="B11" s="31">
        <v>74.400000000000006</v>
      </c>
      <c r="C11" s="31">
        <v>62.2</v>
      </c>
      <c r="D11" s="31">
        <v>87.5</v>
      </c>
      <c r="E11" s="31">
        <v>107.6</v>
      </c>
      <c r="F11" s="31">
        <v>82.7</v>
      </c>
      <c r="G11" s="31">
        <v>63.9</v>
      </c>
      <c r="H11" s="32">
        <f t="shared" si="0"/>
        <v>478.3</v>
      </c>
      <c r="I11" s="31">
        <v>74.3</v>
      </c>
      <c r="J11" s="31">
        <v>75.8</v>
      </c>
      <c r="K11" s="31">
        <v>67.5</v>
      </c>
      <c r="L11" s="31">
        <v>106.4</v>
      </c>
      <c r="M11" s="31">
        <v>94.5</v>
      </c>
      <c r="N11" s="31">
        <v>65</v>
      </c>
      <c r="O11" s="32">
        <f t="shared" si="1"/>
        <v>483.5</v>
      </c>
      <c r="P11" s="34">
        <f t="shared" si="2"/>
        <v>961.8</v>
      </c>
    </row>
    <row r="12" spans="1:16" x14ac:dyDescent="0.2">
      <c r="A12" s="30" t="s">
        <v>89</v>
      </c>
      <c r="B12" s="31">
        <v>97.4</v>
      </c>
      <c r="C12" s="31">
        <v>90.4</v>
      </c>
      <c r="D12" s="31">
        <v>82.8</v>
      </c>
      <c r="E12" s="31">
        <v>99.9</v>
      </c>
      <c r="F12" s="31">
        <v>104.5</v>
      </c>
      <c r="G12" s="31">
        <v>69.099999999999994</v>
      </c>
      <c r="H12" s="32">
        <f t="shared" si="0"/>
        <v>544.1</v>
      </c>
      <c r="I12" s="31">
        <v>75.8</v>
      </c>
      <c r="J12" s="31">
        <v>89.9</v>
      </c>
      <c r="K12" s="31">
        <v>72.900000000000006</v>
      </c>
      <c r="L12" s="31">
        <v>60.5</v>
      </c>
      <c r="M12" s="31">
        <v>99.7</v>
      </c>
      <c r="N12" s="31">
        <v>70.7</v>
      </c>
      <c r="O12" s="32">
        <f t="shared" si="1"/>
        <v>469.5</v>
      </c>
      <c r="P12" s="34">
        <f t="shared" si="2"/>
        <v>1013.6</v>
      </c>
    </row>
    <row r="13" spans="1:16" x14ac:dyDescent="0.2">
      <c r="A13" s="30" t="s">
        <v>90</v>
      </c>
      <c r="B13" s="31">
        <v>94.3</v>
      </c>
      <c r="C13" s="31">
        <v>106.7</v>
      </c>
      <c r="D13" s="31">
        <v>100</v>
      </c>
      <c r="E13" s="31">
        <v>80</v>
      </c>
      <c r="F13" s="31">
        <v>89.9</v>
      </c>
      <c r="G13" s="31">
        <v>64.5</v>
      </c>
      <c r="H13" s="32">
        <f t="shared" si="0"/>
        <v>535.4</v>
      </c>
      <c r="I13" s="31">
        <v>107.7</v>
      </c>
      <c r="J13" s="31">
        <v>81</v>
      </c>
      <c r="K13" s="31">
        <v>76.599999999999994</v>
      </c>
      <c r="L13" s="31">
        <v>102.6</v>
      </c>
      <c r="M13" s="31">
        <v>109.5</v>
      </c>
      <c r="N13" s="31">
        <v>79.3</v>
      </c>
      <c r="O13" s="32">
        <f t="shared" si="1"/>
        <v>556.69999999999993</v>
      </c>
      <c r="P13" s="34">
        <f t="shared" si="2"/>
        <v>1092.0999999999999</v>
      </c>
    </row>
    <row r="14" spans="1:16" x14ac:dyDescent="0.2">
      <c r="A14" s="30" t="s">
        <v>91</v>
      </c>
      <c r="B14" s="31">
        <v>70.599999999999994</v>
      </c>
      <c r="C14" s="31">
        <v>102.3</v>
      </c>
      <c r="D14" s="31">
        <v>62.4</v>
      </c>
      <c r="E14" s="31">
        <v>97.8</v>
      </c>
      <c r="F14" s="31">
        <v>81.7</v>
      </c>
      <c r="G14" s="31">
        <v>62.5</v>
      </c>
      <c r="H14" s="32">
        <f t="shared" si="0"/>
        <v>477.29999999999995</v>
      </c>
      <c r="I14" s="31">
        <v>65.599999999999994</v>
      </c>
      <c r="J14" s="31">
        <v>86.9</v>
      </c>
      <c r="K14" s="31">
        <v>60.8</v>
      </c>
      <c r="L14" s="31">
        <v>103.5</v>
      </c>
      <c r="M14" s="31">
        <v>79.099999999999994</v>
      </c>
      <c r="N14" s="31">
        <v>67.900000000000006</v>
      </c>
      <c r="O14" s="32">
        <f t="shared" si="1"/>
        <v>463.79999999999995</v>
      </c>
      <c r="P14" s="34">
        <f t="shared" si="2"/>
        <v>941.09999999999991</v>
      </c>
    </row>
    <row r="15" spans="1:16" x14ac:dyDescent="0.2">
      <c r="A15" s="30" t="s">
        <v>92</v>
      </c>
      <c r="B15" s="31">
        <v>79.2</v>
      </c>
      <c r="C15" s="31">
        <v>92.4</v>
      </c>
      <c r="D15" s="31">
        <v>100.1</v>
      </c>
      <c r="E15" s="31">
        <v>106.4</v>
      </c>
      <c r="F15" s="31">
        <v>87</v>
      </c>
      <c r="G15" s="31">
        <v>109.5</v>
      </c>
      <c r="H15" s="32">
        <f t="shared" si="0"/>
        <v>574.6</v>
      </c>
      <c r="I15" s="31">
        <v>63.4</v>
      </c>
      <c r="J15" s="31">
        <v>71.900000000000006</v>
      </c>
      <c r="K15" s="31">
        <v>83.3</v>
      </c>
      <c r="L15" s="31">
        <v>91.8</v>
      </c>
      <c r="M15" s="31">
        <v>69.3</v>
      </c>
      <c r="N15" s="31">
        <v>106.6</v>
      </c>
      <c r="O15" s="32">
        <f t="shared" si="1"/>
        <v>486.30000000000007</v>
      </c>
      <c r="P15" s="34">
        <f t="shared" si="2"/>
        <v>1060.9000000000001</v>
      </c>
    </row>
    <row r="16" spans="1:16" x14ac:dyDescent="0.2">
      <c r="A16" s="30" t="s">
        <v>93</v>
      </c>
      <c r="B16" s="33">
        <v>830.3</v>
      </c>
      <c r="C16" s="33">
        <v>842.9</v>
      </c>
      <c r="D16" s="33">
        <v>788</v>
      </c>
      <c r="E16" s="33">
        <v>851.4</v>
      </c>
      <c r="F16" s="33">
        <v>810.9</v>
      </c>
      <c r="G16" s="33">
        <v>866.8</v>
      </c>
      <c r="H16" s="34">
        <f>SUM(H5:H15)</f>
        <v>5650.3</v>
      </c>
      <c r="I16" s="33">
        <v>765.2</v>
      </c>
      <c r="J16" s="33">
        <v>850.1</v>
      </c>
      <c r="K16" s="33">
        <v>761.4</v>
      </c>
      <c r="L16" s="33">
        <v>861.1</v>
      </c>
      <c r="M16" s="33">
        <v>857.4</v>
      </c>
      <c r="N16" s="33">
        <v>819</v>
      </c>
      <c r="O16" s="34">
        <f>SUM(O5:O15)</f>
        <v>5574.2000000000007</v>
      </c>
      <c r="P16" s="34">
        <f>SUM(P5:P15)</f>
        <v>11224.5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94</v>
      </c>
      <c r="P2" s="25" t="s">
        <v>78</v>
      </c>
    </row>
    <row r="4" spans="1:16" x14ac:dyDescent="0.2">
      <c r="A4" s="47"/>
      <c r="B4" s="43" t="s">
        <v>26</v>
      </c>
      <c r="C4" s="43" t="s">
        <v>25</v>
      </c>
      <c r="D4" s="43" t="s">
        <v>24</v>
      </c>
      <c r="E4" s="43" t="s">
        <v>23</v>
      </c>
      <c r="F4" s="43" t="s">
        <v>22</v>
      </c>
      <c r="G4" s="43" t="s">
        <v>21</v>
      </c>
      <c r="H4" s="29" t="s">
        <v>79</v>
      </c>
      <c r="I4" s="43" t="s">
        <v>20</v>
      </c>
      <c r="J4" s="43" t="s">
        <v>19</v>
      </c>
      <c r="K4" s="43" t="s">
        <v>18</v>
      </c>
      <c r="L4" s="43" t="s">
        <v>17</v>
      </c>
      <c r="M4" s="43" t="s">
        <v>16</v>
      </c>
      <c r="N4" s="43" t="s">
        <v>15</v>
      </c>
      <c r="O4" s="29" t="s">
        <v>80</v>
      </c>
      <c r="P4" s="29" t="s">
        <v>81</v>
      </c>
    </row>
    <row r="5" spans="1:16" x14ac:dyDescent="0.2">
      <c r="A5" s="44" t="s">
        <v>82</v>
      </c>
      <c r="B5" s="31">
        <v>79.7</v>
      </c>
      <c r="C5" s="31">
        <v>99.4</v>
      </c>
      <c r="D5" s="31">
        <v>50.7</v>
      </c>
      <c r="E5" s="31">
        <v>62.3</v>
      </c>
      <c r="F5" s="31">
        <v>92.9</v>
      </c>
      <c r="G5" s="31">
        <v>69.900000000000006</v>
      </c>
      <c r="H5" s="32">
        <f t="shared" ref="H5:H15" si="0">SUM(B5:G5)</f>
        <v>454.9</v>
      </c>
      <c r="I5" s="31">
        <v>63.4</v>
      </c>
      <c r="J5" s="31">
        <v>59.3</v>
      </c>
      <c r="K5" s="31">
        <v>85.7</v>
      </c>
      <c r="L5" s="31">
        <v>77.599999999999994</v>
      </c>
      <c r="M5" s="31">
        <v>98.1</v>
      </c>
      <c r="N5" s="31">
        <v>72.599999999999994</v>
      </c>
      <c r="O5" s="32">
        <f t="shared" ref="O5:O15" si="1">SUM(I5:N5)</f>
        <v>456.70000000000005</v>
      </c>
      <c r="P5" s="46">
        <f t="shared" ref="P5:P15" si="2">SUM(O5,H5)</f>
        <v>911.6</v>
      </c>
    </row>
    <row r="6" spans="1:16" x14ac:dyDescent="0.2">
      <c r="A6" s="44" t="s">
        <v>83</v>
      </c>
      <c r="B6" s="31">
        <v>90.7</v>
      </c>
      <c r="C6" s="31">
        <v>51.7</v>
      </c>
      <c r="D6" s="31">
        <v>99.7</v>
      </c>
      <c r="E6" s="31">
        <v>88.8</v>
      </c>
      <c r="F6" s="31">
        <v>81.3</v>
      </c>
      <c r="G6" s="31">
        <v>90.1</v>
      </c>
      <c r="H6" s="32">
        <f t="shared" si="0"/>
        <v>502.30000000000007</v>
      </c>
      <c r="I6" s="31">
        <v>81.2</v>
      </c>
      <c r="J6" s="31">
        <v>54.2</v>
      </c>
      <c r="K6" s="31">
        <v>64.2</v>
      </c>
      <c r="L6" s="31">
        <v>79</v>
      </c>
      <c r="M6" s="31">
        <v>51.3</v>
      </c>
      <c r="N6" s="31">
        <v>80.099999999999994</v>
      </c>
      <c r="O6" s="32">
        <f t="shared" si="1"/>
        <v>410</v>
      </c>
      <c r="P6" s="46">
        <f t="shared" si="2"/>
        <v>912.30000000000007</v>
      </c>
    </row>
    <row r="7" spans="1:16" x14ac:dyDescent="0.2">
      <c r="A7" s="44" t="s">
        <v>84</v>
      </c>
      <c r="B7" s="31">
        <v>52.1</v>
      </c>
      <c r="C7" s="31">
        <v>90.1</v>
      </c>
      <c r="D7" s="31">
        <v>63.1</v>
      </c>
      <c r="E7" s="31">
        <v>67.7</v>
      </c>
      <c r="F7" s="31">
        <v>92.3</v>
      </c>
      <c r="G7" s="31">
        <v>74.8</v>
      </c>
      <c r="H7" s="32">
        <f t="shared" si="0"/>
        <v>440.1</v>
      </c>
      <c r="I7" s="31">
        <v>88.7</v>
      </c>
      <c r="J7" s="31">
        <v>50.3</v>
      </c>
      <c r="K7" s="31">
        <v>65.099999999999994</v>
      </c>
      <c r="L7" s="31">
        <v>93.7</v>
      </c>
      <c r="M7" s="31">
        <v>63.8</v>
      </c>
      <c r="N7" s="31">
        <v>96.5</v>
      </c>
      <c r="O7" s="32">
        <f t="shared" si="1"/>
        <v>458.1</v>
      </c>
      <c r="P7" s="46">
        <f t="shared" si="2"/>
        <v>898.2</v>
      </c>
    </row>
    <row r="8" spans="1:16" x14ac:dyDescent="0.2">
      <c r="A8" s="44" t="s">
        <v>85</v>
      </c>
      <c r="B8" s="31">
        <v>60.6</v>
      </c>
      <c r="C8" s="31">
        <v>55.5</v>
      </c>
      <c r="D8" s="31">
        <v>75.599999999999994</v>
      </c>
      <c r="E8" s="31">
        <v>54.9</v>
      </c>
      <c r="F8" s="31">
        <v>98.2</v>
      </c>
      <c r="G8" s="31">
        <v>74</v>
      </c>
      <c r="H8" s="32">
        <f t="shared" si="0"/>
        <v>418.8</v>
      </c>
      <c r="I8" s="31">
        <v>54</v>
      </c>
      <c r="J8" s="31">
        <v>91.5</v>
      </c>
      <c r="K8" s="31">
        <v>57.7</v>
      </c>
      <c r="L8" s="31">
        <v>55.7</v>
      </c>
      <c r="M8" s="31">
        <v>62.1</v>
      </c>
      <c r="N8" s="31">
        <v>63.2</v>
      </c>
      <c r="O8" s="32">
        <f t="shared" si="1"/>
        <v>384.2</v>
      </c>
      <c r="P8" s="46">
        <f t="shared" si="2"/>
        <v>803</v>
      </c>
    </row>
    <row r="9" spans="1:16" x14ac:dyDescent="0.2">
      <c r="A9" s="44" t="s">
        <v>86</v>
      </c>
      <c r="B9" s="31">
        <v>59.2</v>
      </c>
      <c r="C9" s="31">
        <v>85.2</v>
      </c>
      <c r="D9" s="31">
        <v>69.400000000000006</v>
      </c>
      <c r="E9" s="31">
        <v>93.4</v>
      </c>
      <c r="F9" s="31">
        <v>79.900000000000006</v>
      </c>
      <c r="G9" s="31">
        <v>71.900000000000006</v>
      </c>
      <c r="H9" s="32">
        <f t="shared" si="0"/>
        <v>459</v>
      </c>
      <c r="I9" s="31">
        <v>58.3</v>
      </c>
      <c r="J9" s="31">
        <v>58.5</v>
      </c>
      <c r="K9" s="31">
        <v>72.3</v>
      </c>
      <c r="L9" s="31">
        <v>58.2</v>
      </c>
      <c r="M9" s="31">
        <v>67.900000000000006</v>
      </c>
      <c r="N9" s="31">
        <v>80.900000000000006</v>
      </c>
      <c r="O9" s="32">
        <f t="shared" si="1"/>
        <v>396.1</v>
      </c>
      <c r="P9" s="46">
        <f t="shared" si="2"/>
        <v>855.1</v>
      </c>
    </row>
    <row r="10" spans="1:16" x14ac:dyDescent="0.2">
      <c r="A10" s="44" t="s">
        <v>87</v>
      </c>
      <c r="B10" s="31">
        <v>55.9</v>
      </c>
      <c r="C10" s="31">
        <v>89.4</v>
      </c>
      <c r="D10" s="31">
        <v>70.599999999999994</v>
      </c>
      <c r="E10" s="31">
        <v>50.1</v>
      </c>
      <c r="F10" s="31">
        <v>81.7</v>
      </c>
      <c r="G10" s="31">
        <v>84.2</v>
      </c>
      <c r="H10" s="32">
        <f t="shared" si="0"/>
        <v>431.9</v>
      </c>
      <c r="I10" s="31">
        <v>73</v>
      </c>
      <c r="J10" s="31">
        <v>60.8</v>
      </c>
      <c r="K10" s="31">
        <v>57.5</v>
      </c>
      <c r="L10" s="31">
        <v>54.3</v>
      </c>
      <c r="M10" s="31">
        <v>72.099999999999994</v>
      </c>
      <c r="N10" s="31">
        <v>87.2</v>
      </c>
      <c r="O10" s="32">
        <f t="shared" si="1"/>
        <v>404.90000000000003</v>
      </c>
      <c r="P10" s="46">
        <f t="shared" si="2"/>
        <v>836.8</v>
      </c>
    </row>
    <row r="11" spans="1:16" x14ac:dyDescent="0.2">
      <c r="A11" s="44" t="s">
        <v>88</v>
      </c>
      <c r="B11" s="31">
        <v>85.3</v>
      </c>
      <c r="C11" s="31">
        <v>60</v>
      </c>
      <c r="D11" s="31">
        <v>67.2</v>
      </c>
      <c r="E11" s="31">
        <v>55.1</v>
      </c>
      <c r="F11" s="31">
        <v>75.5</v>
      </c>
      <c r="G11" s="31">
        <v>80.900000000000006</v>
      </c>
      <c r="H11" s="32">
        <f t="shared" si="0"/>
        <v>424</v>
      </c>
      <c r="I11" s="31">
        <v>59.6</v>
      </c>
      <c r="J11" s="31">
        <v>54</v>
      </c>
      <c r="K11" s="31">
        <v>74.099999999999994</v>
      </c>
      <c r="L11" s="31">
        <v>52.5</v>
      </c>
      <c r="M11" s="31">
        <v>74.400000000000006</v>
      </c>
      <c r="N11" s="31">
        <v>53.5</v>
      </c>
      <c r="O11" s="32">
        <f t="shared" si="1"/>
        <v>368.1</v>
      </c>
      <c r="P11" s="46">
        <f t="shared" si="2"/>
        <v>792.1</v>
      </c>
    </row>
    <row r="12" spans="1:16" x14ac:dyDescent="0.2">
      <c r="A12" s="44" t="s">
        <v>89</v>
      </c>
      <c r="B12" s="31">
        <v>56.3</v>
      </c>
      <c r="C12" s="31">
        <v>57.1</v>
      </c>
      <c r="D12" s="31">
        <v>58.6</v>
      </c>
      <c r="E12" s="31">
        <v>92.5</v>
      </c>
      <c r="F12" s="31">
        <v>50.8</v>
      </c>
      <c r="G12" s="31">
        <v>68.900000000000006</v>
      </c>
      <c r="H12" s="32">
        <f t="shared" si="0"/>
        <v>384.20000000000005</v>
      </c>
      <c r="I12" s="31">
        <v>68.400000000000006</v>
      </c>
      <c r="J12" s="31">
        <v>67.400000000000006</v>
      </c>
      <c r="K12" s="31">
        <v>74.7</v>
      </c>
      <c r="L12" s="31">
        <v>90.9</v>
      </c>
      <c r="M12" s="31">
        <v>75.7</v>
      </c>
      <c r="N12" s="31">
        <v>54.2</v>
      </c>
      <c r="O12" s="32">
        <f t="shared" si="1"/>
        <v>431.29999999999995</v>
      </c>
      <c r="P12" s="46">
        <f t="shared" si="2"/>
        <v>815.5</v>
      </c>
    </row>
    <row r="13" spans="1:16" x14ac:dyDescent="0.2">
      <c r="A13" s="44" t="s">
        <v>90</v>
      </c>
      <c r="B13" s="31">
        <v>55.2</v>
      </c>
      <c r="C13" s="31">
        <v>96.4</v>
      </c>
      <c r="D13" s="31">
        <v>80.599999999999994</v>
      </c>
      <c r="E13" s="31">
        <v>89.3</v>
      </c>
      <c r="F13" s="31">
        <v>63.5</v>
      </c>
      <c r="G13" s="31">
        <v>59.7</v>
      </c>
      <c r="H13" s="32">
        <f t="shared" si="0"/>
        <v>444.7</v>
      </c>
      <c r="I13" s="31">
        <v>77.3</v>
      </c>
      <c r="J13" s="31">
        <v>86.2</v>
      </c>
      <c r="K13" s="31">
        <v>53.5</v>
      </c>
      <c r="L13" s="31">
        <v>94.3</v>
      </c>
      <c r="M13" s="31">
        <v>75.400000000000006</v>
      </c>
      <c r="N13" s="31">
        <v>64.8</v>
      </c>
      <c r="O13" s="32">
        <f t="shared" si="1"/>
        <v>451.50000000000006</v>
      </c>
      <c r="P13" s="46">
        <f t="shared" si="2"/>
        <v>896.2</v>
      </c>
    </row>
    <row r="14" spans="1:16" x14ac:dyDescent="0.2">
      <c r="A14" s="44" t="s">
        <v>91</v>
      </c>
      <c r="B14" s="31">
        <v>55.7</v>
      </c>
      <c r="C14" s="31">
        <v>98.8</v>
      </c>
      <c r="D14" s="31">
        <v>67.7</v>
      </c>
      <c r="E14" s="31">
        <v>77</v>
      </c>
      <c r="F14" s="31">
        <v>54.6</v>
      </c>
      <c r="G14" s="31">
        <v>90.9</v>
      </c>
      <c r="H14" s="32">
        <f t="shared" si="0"/>
        <v>444.70000000000005</v>
      </c>
      <c r="I14" s="31">
        <v>95.5</v>
      </c>
      <c r="J14" s="31">
        <v>95.7</v>
      </c>
      <c r="K14" s="31">
        <v>77.599999999999994</v>
      </c>
      <c r="L14" s="31">
        <v>52.7</v>
      </c>
      <c r="M14" s="31">
        <v>71.3</v>
      </c>
      <c r="N14" s="31">
        <v>79.2</v>
      </c>
      <c r="O14" s="32">
        <f t="shared" si="1"/>
        <v>471.99999999999994</v>
      </c>
      <c r="P14" s="46">
        <f t="shared" si="2"/>
        <v>916.7</v>
      </c>
    </row>
    <row r="15" spans="1:16" x14ac:dyDescent="0.2">
      <c r="A15" s="44" t="s">
        <v>92</v>
      </c>
      <c r="B15" s="31">
        <v>70.400000000000006</v>
      </c>
      <c r="C15" s="31">
        <v>89.8</v>
      </c>
      <c r="D15" s="31">
        <v>83.3</v>
      </c>
      <c r="E15" s="31">
        <v>69.3</v>
      </c>
      <c r="F15" s="31">
        <v>87.8</v>
      </c>
      <c r="G15" s="31">
        <v>99.7</v>
      </c>
      <c r="H15" s="32">
        <f t="shared" si="0"/>
        <v>500.3</v>
      </c>
      <c r="I15" s="31">
        <v>90.4</v>
      </c>
      <c r="J15" s="31">
        <v>63.5</v>
      </c>
      <c r="K15" s="31">
        <v>97.1</v>
      </c>
      <c r="L15" s="31">
        <v>61.8</v>
      </c>
      <c r="M15" s="31">
        <v>92.8</v>
      </c>
      <c r="N15" s="31">
        <v>94.7</v>
      </c>
      <c r="O15" s="32">
        <f t="shared" si="1"/>
        <v>500.3</v>
      </c>
      <c r="P15" s="46">
        <f t="shared" si="2"/>
        <v>1000.6</v>
      </c>
    </row>
    <row r="16" spans="1:16" x14ac:dyDescent="0.2">
      <c r="A16" s="44" t="s">
        <v>93</v>
      </c>
      <c r="B16" s="45">
        <v>721.1</v>
      </c>
      <c r="C16" s="45">
        <v>873.4</v>
      </c>
      <c r="D16" s="45">
        <v>786.5</v>
      </c>
      <c r="E16" s="45">
        <v>800.4</v>
      </c>
      <c r="F16" s="45">
        <v>858.5</v>
      </c>
      <c r="G16" s="45">
        <v>865</v>
      </c>
      <c r="H16" s="46">
        <f>SUM(H5:H15)</f>
        <v>4904.9000000000005</v>
      </c>
      <c r="I16" s="45">
        <v>809.8</v>
      </c>
      <c r="J16" s="45">
        <v>741.4</v>
      </c>
      <c r="K16" s="45">
        <v>779.5</v>
      </c>
      <c r="L16" s="45">
        <v>770.7</v>
      </c>
      <c r="M16" s="45">
        <v>804.9</v>
      </c>
      <c r="N16" s="45">
        <v>826.9</v>
      </c>
      <c r="O16" s="46">
        <f>SUM(O5:O15)</f>
        <v>4733.2000000000007</v>
      </c>
      <c r="P16" s="46">
        <f>SUM(P5:P15)</f>
        <v>9638.1000000000022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16"/>
  <sheetViews>
    <sheetView showGridLines="0" zoomScale="120" zoomScaleNormal="120" workbookViewId="0">
      <selection activeCell="P1" sqref="P1"/>
    </sheetView>
  </sheetViews>
  <sheetFormatPr defaultRowHeight="12.75" x14ac:dyDescent="0.2"/>
  <cols>
    <col min="1" max="1" width="9.125" style="23" customWidth="1"/>
    <col min="2" max="7" width="5" style="23" customWidth="1"/>
    <col min="8" max="8" width="7.625" style="23" customWidth="1"/>
    <col min="9" max="14" width="5" style="23" customWidth="1"/>
    <col min="15" max="16" width="7.625" style="23" customWidth="1"/>
    <col min="17" max="16384" width="9" style="23"/>
  </cols>
  <sheetData>
    <row r="1" spans="1:16" ht="23.25" x14ac:dyDescent="0.35">
      <c r="A1" s="1" t="s">
        <v>76</v>
      </c>
    </row>
    <row r="2" spans="1:16" x14ac:dyDescent="0.2">
      <c r="A2" s="24" t="s">
        <v>95</v>
      </c>
      <c r="P2" s="25" t="s">
        <v>78</v>
      </c>
    </row>
    <row r="4" spans="1:16" x14ac:dyDescent="0.2">
      <c r="A4" s="47"/>
      <c r="B4" s="39" t="s">
        <v>26</v>
      </c>
      <c r="C4" s="39" t="s">
        <v>25</v>
      </c>
      <c r="D4" s="39" t="s">
        <v>24</v>
      </c>
      <c r="E4" s="39" t="s">
        <v>23</v>
      </c>
      <c r="F4" s="39" t="s">
        <v>22</v>
      </c>
      <c r="G4" s="39" t="s">
        <v>21</v>
      </c>
      <c r="H4" s="29" t="s">
        <v>79</v>
      </c>
      <c r="I4" s="39" t="s">
        <v>20</v>
      </c>
      <c r="J4" s="39" t="s">
        <v>19</v>
      </c>
      <c r="K4" s="39" t="s">
        <v>18</v>
      </c>
      <c r="L4" s="39" t="s">
        <v>17</v>
      </c>
      <c r="M4" s="39" t="s">
        <v>16</v>
      </c>
      <c r="N4" s="39" t="s">
        <v>15</v>
      </c>
      <c r="O4" s="29" t="s">
        <v>80</v>
      </c>
      <c r="P4" s="29" t="s">
        <v>81</v>
      </c>
    </row>
    <row r="5" spans="1:16" x14ac:dyDescent="0.2">
      <c r="A5" s="40" t="s">
        <v>82</v>
      </c>
      <c r="B5" s="31">
        <v>44.6</v>
      </c>
      <c r="C5" s="31">
        <v>72.7</v>
      </c>
      <c r="D5" s="31">
        <v>88.7</v>
      </c>
      <c r="E5" s="31">
        <v>74.5</v>
      </c>
      <c r="F5" s="31">
        <v>52.8</v>
      </c>
      <c r="G5" s="31">
        <v>52.6</v>
      </c>
      <c r="H5" s="32">
        <f t="shared" ref="H5:H15" si="0">SUM(B5:G5)</f>
        <v>385.90000000000003</v>
      </c>
      <c r="I5" s="31">
        <v>62</v>
      </c>
      <c r="J5" s="31">
        <v>43.3</v>
      </c>
      <c r="K5" s="31">
        <v>58.599999999999994</v>
      </c>
      <c r="L5" s="31">
        <v>46.2</v>
      </c>
      <c r="M5" s="31">
        <v>65.5</v>
      </c>
      <c r="N5" s="31">
        <v>58.2</v>
      </c>
      <c r="O5" s="32">
        <f t="shared" ref="O5:O15" si="1">SUM(I5:N5)</f>
        <v>333.79999999999995</v>
      </c>
      <c r="P5" s="42">
        <f t="shared" ref="P5:P15" si="2">SUM(O5,H5)</f>
        <v>719.7</v>
      </c>
    </row>
    <row r="6" spans="1:16" x14ac:dyDescent="0.2">
      <c r="A6" s="40" t="s">
        <v>83</v>
      </c>
      <c r="B6" s="31">
        <v>78.599999999999994</v>
      </c>
      <c r="C6" s="31">
        <v>46</v>
      </c>
      <c r="D6" s="31">
        <v>68.8</v>
      </c>
      <c r="E6" s="31">
        <v>76.8</v>
      </c>
      <c r="F6" s="31">
        <v>44.4</v>
      </c>
      <c r="G6" s="31">
        <v>81.7</v>
      </c>
      <c r="H6" s="32">
        <f t="shared" si="0"/>
        <v>396.29999999999995</v>
      </c>
      <c r="I6" s="31">
        <v>58.099999999999994</v>
      </c>
      <c r="J6" s="31">
        <v>59.900000000000006</v>
      </c>
      <c r="K6" s="31">
        <v>60.400000000000006</v>
      </c>
      <c r="L6" s="31">
        <v>74.7</v>
      </c>
      <c r="M6" s="31">
        <v>52.6</v>
      </c>
      <c r="N6" s="31">
        <v>77.2</v>
      </c>
      <c r="O6" s="32">
        <f t="shared" si="1"/>
        <v>382.90000000000003</v>
      </c>
      <c r="P6" s="42">
        <f t="shared" si="2"/>
        <v>779.2</v>
      </c>
    </row>
    <row r="7" spans="1:16" x14ac:dyDescent="0.2">
      <c r="A7" s="40" t="s">
        <v>84</v>
      </c>
      <c r="B7" s="31">
        <v>72.7</v>
      </c>
      <c r="C7" s="31">
        <v>44.1</v>
      </c>
      <c r="D7" s="31">
        <v>87.3</v>
      </c>
      <c r="E7" s="31">
        <v>60.5</v>
      </c>
      <c r="F7" s="31">
        <v>75.2</v>
      </c>
      <c r="G7" s="31">
        <v>54.2</v>
      </c>
      <c r="H7" s="32">
        <f t="shared" si="0"/>
        <v>394</v>
      </c>
      <c r="I7" s="31">
        <v>46.3</v>
      </c>
      <c r="J7" s="31">
        <v>48.4</v>
      </c>
      <c r="K7" s="31">
        <v>63.900000000000006</v>
      </c>
      <c r="L7" s="31">
        <v>75.900000000000006</v>
      </c>
      <c r="M7" s="31">
        <v>41.6</v>
      </c>
      <c r="N7" s="31">
        <v>49.7</v>
      </c>
      <c r="O7" s="32">
        <f t="shared" si="1"/>
        <v>325.8</v>
      </c>
      <c r="P7" s="42">
        <f t="shared" si="2"/>
        <v>719.8</v>
      </c>
    </row>
    <row r="8" spans="1:16" x14ac:dyDescent="0.2">
      <c r="A8" s="40" t="s">
        <v>85</v>
      </c>
      <c r="B8" s="31">
        <v>82.8</v>
      </c>
      <c r="C8" s="31">
        <v>49.4</v>
      </c>
      <c r="D8" s="31">
        <v>78.599999999999994</v>
      </c>
      <c r="E8" s="31">
        <v>59.900000000000006</v>
      </c>
      <c r="F8" s="31">
        <v>48.7</v>
      </c>
      <c r="G8" s="31">
        <v>63.599999999999994</v>
      </c>
      <c r="H8" s="32">
        <f t="shared" si="0"/>
        <v>383</v>
      </c>
      <c r="I8" s="31">
        <v>43.7</v>
      </c>
      <c r="J8" s="31">
        <v>62.2</v>
      </c>
      <c r="K8" s="31">
        <v>88.8</v>
      </c>
      <c r="L8" s="31">
        <v>67.3</v>
      </c>
      <c r="M8" s="31">
        <v>50.5</v>
      </c>
      <c r="N8" s="31">
        <v>44.7</v>
      </c>
      <c r="O8" s="32">
        <f t="shared" si="1"/>
        <v>357.2</v>
      </c>
      <c r="P8" s="42">
        <f t="shared" si="2"/>
        <v>740.2</v>
      </c>
    </row>
    <row r="9" spans="1:16" x14ac:dyDescent="0.2">
      <c r="A9" s="40" t="s">
        <v>86</v>
      </c>
      <c r="B9" s="31">
        <v>78.3</v>
      </c>
      <c r="C9" s="31">
        <v>48.3</v>
      </c>
      <c r="D9" s="31">
        <v>69.599999999999994</v>
      </c>
      <c r="E9" s="31">
        <v>59.5</v>
      </c>
      <c r="F9" s="31">
        <v>64.599999999999994</v>
      </c>
      <c r="G9" s="31">
        <v>79.8</v>
      </c>
      <c r="H9" s="32">
        <f t="shared" si="0"/>
        <v>400.09999999999997</v>
      </c>
      <c r="I9" s="31">
        <v>89.7</v>
      </c>
      <c r="J9" s="31">
        <v>86.6</v>
      </c>
      <c r="K9" s="31">
        <v>75.099999999999994</v>
      </c>
      <c r="L9" s="31">
        <v>83</v>
      </c>
      <c r="M9" s="31">
        <v>41.7</v>
      </c>
      <c r="N9" s="31">
        <v>74.400000000000006</v>
      </c>
      <c r="O9" s="32">
        <f t="shared" si="1"/>
        <v>450.5</v>
      </c>
      <c r="P9" s="42">
        <f t="shared" si="2"/>
        <v>850.59999999999991</v>
      </c>
    </row>
    <row r="10" spans="1:16" x14ac:dyDescent="0.2">
      <c r="A10" s="40" t="s">
        <v>87</v>
      </c>
      <c r="B10" s="31">
        <v>73.8</v>
      </c>
      <c r="C10" s="31">
        <v>56.2</v>
      </c>
      <c r="D10" s="31">
        <v>63</v>
      </c>
      <c r="E10" s="31">
        <v>85.3</v>
      </c>
      <c r="F10" s="31">
        <v>68</v>
      </c>
      <c r="G10" s="31">
        <v>40.299999999999997</v>
      </c>
      <c r="H10" s="32">
        <f t="shared" si="0"/>
        <v>386.6</v>
      </c>
      <c r="I10" s="31">
        <v>53.4</v>
      </c>
      <c r="J10" s="31">
        <v>83.1</v>
      </c>
      <c r="K10" s="31">
        <v>79.099999999999994</v>
      </c>
      <c r="L10" s="31">
        <v>59.7</v>
      </c>
      <c r="M10" s="31">
        <v>62.8</v>
      </c>
      <c r="N10" s="31">
        <v>81.3</v>
      </c>
      <c r="O10" s="32">
        <f t="shared" si="1"/>
        <v>419.40000000000003</v>
      </c>
      <c r="P10" s="42">
        <f t="shared" si="2"/>
        <v>806</v>
      </c>
    </row>
    <row r="11" spans="1:16" x14ac:dyDescent="0.2">
      <c r="A11" s="40" t="s">
        <v>88</v>
      </c>
      <c r="B11" s="31">
        <v>48.5</v>
      </c>
      <c r="C11" s="31">
        <v>89.2</v>
      </c>
      <c r="D11" s="31">
        <v>69.7</v>
      </c>
      <c r="E11" s="31">
        <v>59.2</v>
      </c>
      <c r="F11" s="31">
        <v>46.7</v>
      </c>
      <c r="G11" s="31">
        <v>77.099999999999994</v>
      </c>
      <c r="H11" s="32">
        <f t="shared" si="0"/>
        <v>390.4</v>
      </c>
      <c r="I11" s="31">
        <v>84.8</v>
      </c>
      <c r="J11" s="31">
        <v>87.1</v>
      </c>
      <c r="K11" s="31">
        <v>61.599999999999994</v>
      </c>
      <c r="L11" s="31">
        <v>81.5</v>
      </c>
      <c r="M11" s="31">
        <v>47</v>
      </c>
      <c r="N11" s="31">
        <v>68.8</v>
      </c>
      <c r="O11" s="32">
        <f t="shared" si="1"/>
        <v>430.8</v>
      </c>
      <c r="P11" s="42">
        <f t="shared" si="2"/>
        <v>821.2</v>
      </c>
    </row>
    <row r="12" spans="1:16" x14ac:dyDescent="0.2">
      <c r="A12" s="40" t="s">
        <v>89</v>
      </c>
      <c r="B12" s="31">
        <v>48.4</v>
      </c>
      <c r="C12" s="31">
        <v>55.400000000000006</v>
      </c>
      <c r="D12" s="31">
        <v>76.099999999999994</v>
      </c>
      <c r="E12" s="31">
        <v>84.1</v>
      </c>
      <c r="F12" s="31">
        <v>86.4</v>
      </c>
      <c r="G12" s="31">
        <v>57.2</v>
      </c>
      <c r="H12" s="32">
        <f t="shared" si="0"/>
        <v>407.59999999999997</v>
      </c>
      <c r="I12" s="31">
        <v>75.099999999999994</v>
      </c>
      <c r="J12" s="31">
        <v>60.400000000000006</v>
      </c>
      <c r="K12" s="31">
        <v>53.2</v>
      </c>
      <c r="L12" s="31">
        <v>89.3</v>
      </c>
      <c r="M12" s="31">
        <v>89.3</v>
      </c>
      <c r="N12" s="31">
        <v>65.8</v>
      </c>
      <c r="O12" s="32">
        <f t="shared" si="1"/>
        <v>433.1</v>
      </c>
      <c r="P12" s="42">
        <f t="shared" si="2"/>
        <v>840.7</v>
      </c>
    </row>
    <row r="13" spans="1:16" x14ac:dyDescent="0.2">
      <c r="A13" s="40" t="s">
        <v>90</v>
      </c>
      <c r="B13" s="31">
        <v>43.8</v>
      </c>
      <c r="C13" s="31">
        <v>66.400000000000006</v>
      </c>
      <c r="D13" s="31">
        <v>81.5</v>
      </c>
      <c r="E13" s="31">
        <v>61.3</v>
      </c>
      <c r="F13" s="31">
        <v>68.7</v>
      </c>
      <c r="G13" s="31">
        <v>46.2</v>
      </c>
      <c r="H13" s="32">
        <f t="shared" si="0"/>
        <v>367.9</v>
      </c>
      <c r="I13" s="31">
        <v>52.2</v>
      </c>
      <c r="J13" s="31">
        <v>74.3</v>
      </c>
      <c r="K13" s="31">
        <v>86.3</v>
      </c>
      <c r="L13" s="31">
        <v>81.599999999999994</v>
      </c>
      <c r="M13" s="31">
        <v>56.400000000000006</v>
      </c>
      <c r="N13" s="31">
        <v>50</v>
      </c>
      <c r="O13" s="32">
        <f t="shared" si="1"/>
        <v>400.79999999999995</v>
      </c>
      <c r="P13" s="42">
        <f t="shared" si="2"/>
        <v>768.69999999999993</v>
      </c>
    </row>
    <row r="14" spans="1:16" x14ac:dyDescent="0.2">
      <c r="A14" s="40" t="s">
        <v>91</v>
      </c>
      <c r="B14" s="31">
        <v>85.2</v>
      </c>
      <c r="C14" s="31">
        <v>84.6</v>
      </c>
      <c r="D14" s="31">
        <v>53</v>
      </c>
      <c r="E14" s="31">
        <v>64.400000000000006</v>
      </c>
      <c r="F14" s="31">
        <v>68.099999999999994</v>
      </c>
      <c r="G14" s="31">
        <v>43.8</v>
      </c>
      <c r="H14" s="32">
        <f t="shared" si="0"/>
        <v>399.10000000000008</v>
      </c>
      <c r="I14" s="31">
        <v>76.5</v>
      </c>
      <c r="J14" s="31">
        <v>63.2</v>
      </c>
      <c r="K14" s="31">
        <v>81</v>
      </c>
      <c r="L14" s="31">
        <v>73.7</v>
      </c>
      <c r="M14" s="31">
        <v>65.8</v>
      </c>
      <c r="N14" s="31">
        <v>54</v>
      </c>
      <c r="O14" s="32">
        <f t="shared" si="1"/>
        <v>414.2</v>
      </c>
      <c r="P14" s="42">
        <f t="shared" si="2"/>
        <v>813.30000000000007</v>
      </c>
    </row>
    <row r="15" spans="1:16" x14ac:dyDescent="0.2">
      <c r="A15" s="40" t="s">
        <v>92</v>
      </c>
      <c r="B15" s="31">
        <v>66.8</v>
      </c>
      <c r="C15" s="31">
        <v>47</v>
      </c>
      <c r="D15" s="31">
        <v>49.8</v>
      </c>
      <c r="E15" s="31">
        <v>67</v>
      </c>
      <c r="F15" s="31">
        <v>44.5</v>
      </c>
      <c r="G15" s="31">
        <v>40.4</v>
      </c>
      <c r="H15" s="32">
        <f t="shared" si="0"/>
        <v>315.5</v>
      </c>
      <c r="I15" s="31">
        <v>84.9</v>
      </c>
      <c r="J15" s="31">
        <v>65.7</v>
      </c>
      <c r="K15" s="31">
        <v>46.6</v>
      </c>
      <c r="L15" s="31">
        <v>55.400000000000006</v>
      </c>
      <c r="M15" s="31">
        <v>83.1</v>
      </c>
      <c r="N15" s="31">
        <v>84</v>
      </c>
      <c r="O15" s="32">
        <f t="shared" si="1"/>
        <v>419.70000000000005</v>
      </c>
      <c r="P15" s="42">
        <f t="shared" si="2"/>
        <v>735.2</v>
      </c>
    </row>
    <row r="16" spans="1:16" x14ac:dyDescent="0.2">
      <c r="A16" s="40" t="s">
        <v>93</v>
      </c>
      <c r="B16" s="41">
        <v>833.5</v>
      </c>
      <c r="C16" s="41">
        <v>769.3</v>
      </c>
      <c r="D16" s="41">
        <v>896.1</v>
      </c>
      <c r="E16" s="41">
        <v>862.5</v>
      </c>
      <c r="F16" s="41">
        <v>778.1</v>
      </c>
      <c r="G16" s="41">
        <v>746.9</v>
      </c>
      <c r="H16" s="42">
        <f>SUM(H5:H15)</f>
        <v>4226.3999999999996</v>
      </c>
      <c r="I16" s="41">
        <v>836.7</v>
      </c>
      <c r="J16" s="41">
        <v>844.2</v>
      </c>
      <c r="K16" s="41">
        <v>864.6</v>
      </c>
      <c r="L16" s="41">
        <v>898.3</v>
      </c>
      <c r="M16" s="41">
        <v>766.3</v>
      </c>
      <c r="N16" s="41">
        <v>818.1</v>
      </c>
      <c r="O16" s="42">
        <f>SUM(O5:O15)</f>
        <v>4368.2</v>
      </c>
      <c r="P16" s="42">
        <f>SUM(P5:P15)</f>
        <v>8594.6</v>
      </c>
    </row>
  </sheetData>
  <pageMargins left="0.78740157480314965" right="0.78740157480314965" top="0.78740157480314965" bottom="0.78740157480314965" header="0.51181102362204722" footer="0.51181102362204722"/>
  <pageSetup orientation="portrait" horizontalDpi="300" verticalDpi="300" r:id="rId1"/>
  <headerFooter alignWithMargins="0">
    <oddFooter>&amp;L&amp;"Tahoma,Negrito itálico"&amp;8Funções Avançadas de Procura e Referência&amp;R&amp;"Tahoma,Negrito itálico"&amp;8Arquivo "&amp;F", planilha "&amp;A" – 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Planilha1</vt:lpstr>
      <vt:lpstr>Planilha2</vt:lpstr>
      <vt:lpstr>Planilha3</vt:lpstr>
      <vt:lpstr>Planilha4</vt:lpstr>
      <vt:lpstr>Planilha5</vt:lpstr>
      <vt:lpstr>Planilha6</vt:lpstr>
      <vt:lpstr>Norte</vt:lpstr>
      <vt:lpstr>Leste</vt:lpstr>
      <vt:lpstr>Oeste</vt:lpstr>
      <vt:lpstr>Sul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2011-06-14T17:36:03Z</cp:lastPrinted>
  <dcterms:created xsi:type="dcterms:W3CDTF">2010-11-22T14:15:50Z</dcterms:created>
  <dcterms:modified xsi:type="dcterms:W3CDTF">2019-04-04T00:35:05Z</dcterms:modified>
</cp:coreProperties>
</file>